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.ephenia\Downloads\asatvir\"/>
    </mc:Choice>
  </mc:AlternateContent>
  <bookViews>
    <workbookView xWindow="0" yWindow="0" windowWidth="28800" windowHeight="12030" tabRatio="831" activeTab="2"/>
  </bookViews>
  <sheets>
    <sheet name="BS" sheetId="2" r:id="rId1"/>
    <sheet name="IS" sheetId="16" r:id="rId2"/>
    <sheet name="Insurance-Reinsurance" sheetId="17" r:id="rId3"/>
  </sheets>
  <definedNames>
    <definedName name="_xlnm._FilterDatabase" localSheetId="1" hidden="1">IS!$D$1:$D$81</definedName>
    <definedName name="_xlnm.Print_Area" localSheetId="0">BS!$B$1:$F$58</definedName>
    <definedName name="_xlnm.Print_Area" localSheetId="1">IS!$B$1:$F$81</definedName>
  </definedNames>
  <calcPr calcId="162913"/>
  <customWorkbookViews>
    <customWorkbookView name="gmamatelashvili - Personal View" guid="{F18E25A1-ACAC-4BA2-9084-15C64EADD71F}" mergeInterval="0" personalView="1" maximized="1" xWindow="1" yWindow="1" windowWidth="1280" windowHeight="580" tabRatio="797" activeSheetId="17"/>
    <customWorkbookView name="ndavitaia - Personal View" guid="{42441662-3193-455A-AAAC-E0697E2ED236}" mergeInterval="0" personalView="1" maximized="1" xWindow="1" yWindow="1" windowWidth="1024" windowHeight="547" tabRatio="797" activeSheetId="7"/>
    <customWorkbookView name="Tea Lekveishvili - Personal View" guid="{AB1DC9E9-A3E4-4BE0-8A49-B02D340E9D12}" mergeInterval="0" personalView="1" maximized="1" xWindow="1" yWindow="1" windowWidth="1280" windowHeight="804" tabRatio="797" activeSheetId="1"/>
    <customWorkbookView name="tchkoidze - Personal View" guid="{BC7A4191-54CC-4009-AB21-42ED557A5091}" mergeInterval="0" personalView="1" maximized="1" windowWidth="1020" windowHeight="603" tabRatio="797" activeSheetId="5"/>
  </customWorkbookViews>
</workbook>
</file>

<file path=xl/calcChain.xml><?xml version="1.0" encoding="utf-8"?>
<calcChain xmlns="http://schemas.openxmlformats.org/spreadsheetml/2006/main">
  <c r="Z17" i="17" l="1"/>
  <c r="AA17" i="17"/>
  <c r="R34" i="17" l="1"/>
  <c r="M50" i="17" l="1"/>
  <c r="L50" i="17"/>
  <c r="K50" i="17"/>
  <c r="Y49" i="17"/>
  <c r="U49" i="17"/>
  <c r="N49" i="17"/>
  <c r="F49" i="17"/>
  <c r="X48" i="17"/>
  <c r="W48" i="17"/>
  <c r="V48" i="17"/>
  <c r="Y48" i="17" s="1"/>
  <c r="U48" i="17"/>
  <c r="N48" i="17"/>
  <c r="F48" i="17"/>
  <c r="X47" i="17"/>
  <c r="W47" i="17"/>
  <c r="V47" i="17"/>
  <c r="Y47" i="17" s="1"/>
  <c r="U47" i="17"/>
  <c r="U45" i="17" s="1"/>
  <c r="N47" i="17"/>
  <c r="F47" i="17"/>
  <c r="X46" i="17"/>
  <c r="X45" i="17" s="1"/>
  <c r="W46" i="17"/>
  <c r="W45" i="17" s="1"/>
  <c r="V46" i="17"/>
  <c r="U46" i="17"/>
  <c r="N46" i="17"/>
  <c r="F46" i="17"/>
  <c r="AL45" i="17"/>
  <c r="AK45" i="17"/>
  <c r="AJ45" i="17"/>
  <c r="AI45" i="17"/>
  <c r="AH45" i="17"/>
  <c r="AG45" i="17"/>
  <c r="AF45" i="17"/>
  <c r="AE45" i="17"/>
  <c r="AD45" i="17"/>
  <c r="AC45" i="17"/>
  <c r="AA45" i="17"/>
  <c r="Z45" i="17"/>
  <c r="T45" i="17"/>
  <c r="S45" i="17"/>
  <c r="R45" i="17"/>
  <c r="Q45" i="17"/>
  <c r="P45" i="17"/>
  <c r="O45" i="17"/>
  <c r="M45" i="17"/>
  <c r="L45" i="17"/>
  <c r="K45" i="17"/>
  <c r="J45" i="17"/>
  <c r="I45" i="17"/>
  <c r="G45" i="17"/>
  <c r="E45" i="17"/>
  <c r="D45" i="17"/>
  <c r="C45" i="17"/>
  <c r="X44" i="17"/>
  <c r="W44" i="17"/>
  <c r="V44" i="17"/>
  <c r="Y44" i="17" s="1"/>
  <c r="U44" i="17"/>
  <c r="N44" i="17"/>
  <c r="F44" i="17"/>
  <c r="X43" i="17"/>
  <c r="W43" i="17"/>
  <c r="V43" i="17"/>
  <c r="Y43" i="17" s="1"/>
  <c r="U43" i="17"/>
  <c r="N43" i="17"/>
  <c r="F43" i="17"/>
  <c r="X42" i="17"/>
  <c r="X40" i="17" s="1"/>
  <c r="W42" i="17"/>
  <c r="W40" i="17" s="1"/>
  <c r="V42" i="17"/>
  <c r="Y42" i="17" s="1"/>
  <c r="U42" i="17"/>
  <c r="N42" i="17"/>
  <c r="F42" i="17"/>
  <c r="X41" i="17"/>
  <c r="W41" i="17"/>
  <c r="V41" i="17"/>
  <c r="Y41" i="17" s="1"/>
  <c r="Y40" i="17" s="1"/>
  <c r="U41" i="17"/>
  <c r="N41" i="17"/>
  <c r="N40" i="17" s="1"/>
  <c r="F41" i="17"/>
  <c r="AL40" i="17"/>
  <c r="AK40" i="17"/>
  <c r="AJ40" i="17"/>
  <c r="AI40" i="17"/>
  <c r="AH40" i="17"/>
  <c r="AG40" i="17"/>
  <c r="AF40" i="17"/>
  <c r="AE40" i="17"/>
  <c r="AD40" i="17"/>
  <c r="AC40" i="17"/>
  <c r="AA40" i="17"/>
  <c r="Z40" i="17"/>
  <c r="U40" i="17"/>
  <c r="T40" i="17"/>
  <c r="S40" i="17"/>
  <c r="R40" i="17"/>
  <c r="Q40" i="17"/>
  <c r="P40" i="17"/>
  <c r="O40" i="17"/>
  <c r="M40" i="17"/>
  <c r="L40" i="17"/>
  <c r="K40" i="17"/>
  <c r="J40" i="17"/>
  <c r="I40" i="17"/>
  <c r="G40" i="17"/>
  <c r="E40" i="17"/>
  <c r="D40" i="17"/>
  <c r="C40" i="17"/>
  <c r="X39" i="17"/>
  <c r="W39" i="17"/>
  <c r="V39" i="17"/>
  <c r="Y39" i="17" s="1"/>
  <c r="U39" i="17"/>
  <c r="N39" i="17"/>
  <c r="F39" i="17"/>
  <c r="X38" i="17"/>
  <c r="W38" i="17"/>
  <c r="V38" i="17"/>
  <c r="Y38" i="17" s="1"/>
  <c r="U38" i="17"/>
  <c r="N38" i="17"/>
  <c r="F38" i="17"/>
  <c r="X37" i="17"/>
  <c r="W37" i="17"/>
  <c r="V37" i="17"/>
  <c r="U37" i="17"/>
  <c r="N37" i="17"/>
  <c r="F37" i="17"/>
  <c r="X36" i="17"/>
  <c r="W36" i="17"/>
  <c r="V36" i="17"/>
  <c r="Y36" i="17" s="1"/>
  <c r="U36" i="17"/>
  <c r="N36" i="17"/>
  <c r="F36" i="17"/>
  <c r="X35" i="17"/>
  <c r="X34" i="17" s="1"/>
  <c r="W35" i="17"/>
  <c r="W34" i="17" s="1"/>
  <c r="V35" i="17"/>
  <c r="Y35" i="17" s="1"/>
  <c r="Y34" i="17" s="1"/>
  <c r="U35" i="17"/>
  <c r="U34" i="17" s="1"/>
  <c r="N35" i="17"/>
  <c r="N34" i="17" s="1"/>
  <c r="F35" i="17"/>
  <c r="AL34" i="17"/>
  <c r="AK34" i="17"/>
  <c r="AJ34" i="17"/>
  <c r="AI34" i="17"/>
  <c r="AH34" i="17"/>
  <c r="AG34" i="17"/>
  <c r="AF34" i="17"/>
  <c r="AE34" i="17"/>
  <c r="AD34" i="17"/>
  <c r="AC34" i="17"/>
  <c r="AA34" i="17"/>
  <c r="Z34" i="17"/>
  <c r="T34" i="17"/>
  <c r="S34" i="17"/>
  <c r="Q34" i="17"/>
  <c r="P34" i="17"/>
  <c r="O34" i="17"/>
  <c r="M34" i="17"/>
  <c r="L34" i="17"/>
  <c r="K34" i="17"/>
  <c r="J34" i="17"/>
  <c r="I34" i="17"/>
  <c r="G34" i="17"/>
  <c r="F34" i="17"/>
  <c r="E34" i="17"/>
  <c r="D34" i="17"/>
  <c r="C34" i="17"/>
  <c r="X33" i="17"/>
  <c r="W33" i="17"/>
  <c r="V33" i="17"/>
  <c r="Y33" i="17" s="1"/>
  <c r="U33" i="17"/>
  <c r="N33" i="17"/>
  <c r="F33" i="17"/>
  <c r="H33" i="17" s="1"/>
  <c r="X32" i="17"/>
  <c r="W32" i="17"/>
  <c r="V32" i="17"/>
  <c r="Y32" i="17" s="1"/>
  <c r="U32" i="17"/>
  <c r="N32" i="17"/>
  <c r="F32" i="17"/>
  <c r="X31" i="17"/>
  <c r="X30" i="17" s="1"/>
  <c r="W31" i="17"/>
  <c r="W30" i="17" s="1"/>
  <c r="V31" i="17"/>
  <c r="Y31" i="17" s="1"/>
  <c r="Y30" i="17" s="1"/>
  <c r="U31" i="17"/>
  <c r="U30" i="17" s="1"/>
  <c r="N31" i="17"/>
  <c r="N30" i="17" s="1"/>
  <c r="F31" i="17"/>
  <c r="AL30" i="17"/>
  <c r="AK30" i="17"/>
  <c r="AJ30" i="17"/>
  <c r="AI30" i="17"/>
  <c r="AH30" i="17"/>
  <c r="AG30" i="17"/>
  <c r="AF30" i="17"/>
  <c r="AE30" i="17"/>
  <c r="AD30" i="17"/>
  <c r="AC30" i="17"/>
  <c r="AA30" i="17"/>
  <c r="Z30" i="17"/>
  <c r="T30" i="17"/>
  <c r="S30" i="17"/>
  <c r="R30" i="17"/>
  <c r="Q30" i="17"/>
  <c r="P30" i="17"/>
  <c r="O30" i="17"/>
  <c r="M30" i="17"/>
  <c r="L30" i="17"/>
  <c r="K30" i="17"/>
  <c r="J30" i="17"/>
  <c r="I30" i="17"/>
  <c r="G30" i="17"/>
  <c r="F30" i="17"/>
  <c r="E30" i="17"/>
  <c r="D30" i="17"/>
  <c r="C30" i="17"/>
  <c r="X29" i="17"/>
  <c r="W29" i="17"/>
  <c r="V29" i="17"/>
  <c r="Y29" i="17" s="1"/>
  <c r="U29" i="17"/>
  <c r="N29" i="17"/>
  <c r="F29" i="17"/>
  <c r="H29" i="17" s="1"/>
  <c r="X28" i="17"/>
  <c r="W28" i="17"/>
  <c r="V28" i="17"/>
  <c r="Y28" i="17" s="1"/>
  <c r="U28" i="17"/>
  <c r="N28" i="17"/>
  <c r="F28" i="17"/>
  <c r="X27" i="17"/>
  <c r="W27" i="17"/>
  <c r="V27" i="17"/>
  <c r="Y27" i="17" s="1"/>
  <c r="U27" i="17"/>
  <c r="U24" i="17" s="1"/>
  <c r="N27" i="17"/>
  <c r="F27" i="17"/>
  <c r="X26" i="17"/>
  <c r="X24" i="17" s="1"/>
  <c r="W26" i="17"/>
  <c r="W24" i="17" s="1"/>
  <c r="V26" i="17"/>
  <c r="U26" i="17"/>
  <c r="N26" i="17"/>
  <c r="F26" i="17"/>
  <c r="H26" i="17" s="1"/>
  <c r="X25" i="17"/>
  <c r="W25" i="17"/>
  <c r="V25" i="17"/>
  <c r="Y25" i="17" s="1"/>
  <c r="U25" i="17"/>
  <c r="N25" i="17"/>
  <c r="F25" i="17"/>
  <c r="H25" i="17" s="1"/>
  <c r="H24" i="17" s="1"/>
  <c r="AL24" i="17"/>
  <c r="AK24" i="17"/>
  <c r="AJ24" i="17"/>
  <c r="AI24" i="17"/>
  <c r="AH24" i="17"/>
  <c r="AG24" i="17"/>
  <c r="AF24" i="17"/>
  <c r="AE24" i="17"/>
  <c r="AD24" i="17"/>
  <c r="AC24" i="17"/>
  <c r="AA24" i="17"/>
  <c r="Z24" i="17"/>
  <c r="T24" i="17"/>
  <c r="S24" i="17"/>
  <c r="R24" i="17"/>
  <c r="Q24" i="17"/>
  <c r="P24" i="17"/>
  <c r="O24" i="17"/>
  <c r="M24" i="17"/>
  <c r="L24" i="17"/>
  <c r="K24" i="17"/>
  <c r="J24" i="17"/>
  <c r="I24" i="17"/>
  <c r="G24" i="17"/>
  <c r="E24" i="17"/>
  <c r="D24" i="17"/>
  <c r="C24" i="17"/>
  <c r="X23" i="17"/>
  <c r="W23" i="17"/>
  <c r="V23" i="17"/>
  <c r="Y23" i="17" s="1"/>
  <c r="U23" i="17"/>
  <c r="N23" i="17"/>
  <c r="F23" i="17"/>
  <c r="X22" i="17"/>
  <c r="X21" i="17" s="1"/>
  <c r="W22" i="17"/>
  <c r="W21" i="17" s="1"/>
  <c r="V22" i="17"/>
  <c r="U22" i="17"/>
  <c r="N22" i="17"/>
  <c r="N21" i="17" s="1"/>
  <c r="F22" i="17"/>
  <c r="H22" i="17" s="1"/>
  <c r="H21" i="17" s="1"/>
  <c r="AL21" i="17"/>
  <c r="AK21" i="17"/>
  <c r="AJ21" i="17"/>
  <c r="AI21" i="17"/>
  <c r="AH21" i="17"/>
  <c r="AG21" i="17"/>
  <c r="AF21" i="17"/>
  <c r="AE21" i="17"/>
  <c r="AD21" i="17"/>
  <c r="AC21" i="17"/>
  <c r="AA21" i="17"/>
  <c r="Z21" i="17"/>
  <c r="T21" i="17"/>
  <c r="S21" i="17"/>
  <c r="R21" i="17"/>
  <c r="Q21" i="17"/>
  <c r="P21" i="17"/>
  <c r="O21" i="17"/>
  <c r="M21" i="17"/>
  <c r="L21" i="17"/>
  <c r="K21" i="17"/>
  <c r="J21" i="17"/>
  <c r="I21" i="17"/>
  <c r="G21" i="17"/>
  <c r="E21" i="17"/>
  <c r="D21" i="17"/>
  <c r="C21" i="17"/>
  <c r="X20" i="17"/>
  <c r="W20" i="17"/>
  <c r="V20" i="17"/>
  <c r="Y20" i="17" s="1"/>
  <c r="U20" i="17"/>
  <c r="N20" i="17"/>
  <c r="F20" i="17"/>
  <c r="X19" i="17"/>
  <c r="X17" i="17" s="1"/>
  <c r="W19" i="17"/>
  <c r="W17" i="17" s="1"/>
  <c r="V19" i="17"/>
  <c r="Y19" i="17" s="1"/>
  <c r="U19" i="17"/>
  <c r="U17" i="17" s="1"/>
  <c r="O17" i="17"/>
  <c r="N19" i="17"/>
  <c r="F19" i="17"/>
  <c r="Y18" i="17"/>
  <c r="X18" i="17"/>
  <c r="W18" i="17"/>
  <c r="V18" i="17"/>
  <c r="U18" i="17"/>
  <c r="N18" i="17"/>
  <c r="N17" i="17" s="1"/>
  <c r="F18" i="17"/>
  <c r="AL17" i="17"/>
  <c r="AK17" i="17"/>
  <c r="AJ17" i="17"/>
  <c r="AI17" i="17"/>
  <c r="AH17" i="17"/>
  <c r="AG17" i="17"/>
  <c r="AF17" i="17"/>
  <c r="AE17" i="17"/>
  <c r="AD17" i="17"/>
  <c r="AC17" i="17"/>
  <c r="AC50" i="17" s="1"/>
  <c r="T17" i="17"/>
  <c r="T50" i="17" s="1"/>
  <c r="S17" i="17"/>
  <c r="S50" i="17" s="1"/>
  <c r="R17" i="17"/>
  <c r="Q17" i="17"/>
  <c r="P17" i="17"/>
  <c r="M17" i="17"/>
  <c r="L17" i="17"/>
  <c r="K17" i="17"/>
  <c r="J17" i="17"/>
  <c r="I17" i="17"/>
  <c r="G17" i="17"/>
  <c r="E17" i="17"/>
  <c r="D17" i="17"/>
  <c r="C17" i="17"/>
  <c r="X16" i="17"/>
  <c r="W16" i="17"/>
  <c r="V16" i="17"/>
  <c r="Y16" i="17" s="1"/>
  <c r="U16" i="17"/>
  <c r="N16" i="17"/>
  <c r="F16" i="17"/>
  <c r="X15" i="17"/>
  <c r="W15" i="17"/>
  <c r="V15" i="17"/>
  <c r="Y15" i="17" s="1"/>
  <c r="U15" i="17"/>
  <c r="N15" i="17"/>
  <c r="F15" i="17"/>
  <c r="F11" i="17" s="1"/>
  <c r="X14" i="17"/>
  <c r="Y14" i="17" s="1"/>
  <c r="W14" i="17"/>
  <c r="V14" i="17"/>
  <c r="U14" i="17"/>
  <c r="N14" i="17"/>
  <c r="F14" i="17"/>
  <c r="X13" i="17"/>
  <c r="W13" i="17"/>
  <c r="V13" i="17"/>
  <c r="Y13" i="17" s="1"/>
  <c r="U13" i="17"/>
  <c r="N13" i="17"/>
  <c r="F13" i="17"/>
  <c r="X12" i="17"/>
  <c r="X11" i="17" s="1"/>
  <c r="W12" i="17"/>
  <c r="W11" i="17" s="1"/>
  <c r="V12" i="17"/>
  <c r="Y12" i="17" s="1"/>
  <c r="U12" i="17"/>
  <c r="U11" i="17" s="1"/>
  <c r="N12" i="17"/>
  <c r="N11" i="17" s="1"/>
  <c r="F12" i="17"/>
  <c r="AL11" i="17"/>
  <c r="AL50" i="17" s="1"/>
  <c r="AK11" i="17"/>
  <c r="AK50" i="17" s="1"/>
  <c r="AJ11" i="17"/>
  <c r="AJ50" i="17" s="1"/>
  <c r="AI11" i="17"/>
  <c r="AI50" i="17" s="1"/>
  <c r="AH11" i="17"/>
  <c r="AH50" i="17" s="1"/>
  <c r="AG11" i="17"/>
  <c r="AG50" i="17" s="1"/>
  <c r="AF11" i="17"/>
  <c r="AF50" i="17" s="1"/>
  <c r="AE11" i="17"/>
  <c r="AE50" i="17" s="1"/>
  <c r="AD11" i="17"/>
  <c r="AD50" i="17" s="1"/>
  <c r="AC11" i="17"/>
  <c r="AA11" i="17"/>
  <c r="Z11" i="17"/>
  <c r="T11" i="17"/>
  <c r="S11" i="17"/>
  <c r="R11" i="17"/>
  <c r="Q11" i="17"/>
  <c r="P11" i="17"/>
  <c r="O11" i="17"/>
  <c r="M11" i="17"/>
  <c r="L11" i="17"/>
  <c r="K11" i="17"/>
  <c r="J11" i="17"/>
  <c r="I11" i="17"/>
  <c r="G11" i="17"/>
  <c r="E11" i="17"/>
  <c r="D11" i="17"/>
  <c r="C11" i="17"/>
  <c r="Z50" i="17" l="1"/>
  <c r="AA50" i="17"/>
  <c r="J50" i="17"/>
  <c r="G50" i="17"/>
  <c r="Y26" i="17"/>
  <c r="Y37" i="17"/>
  <c r="V24" i="17"/>
  <c r="Y24" i="17"/>
  <c r="O50" i="17"/>
  <c r="U21" i="17"/>
  <c r="P50" i="17"/>
  <c r="Q50" i="17"/>
  <c r="R50" i="17"/>
  <c r="Y17" i="17"/>
  <c r="N45" i="17"/>
  <c r="N24" i="17"/>
  <c r="I50" i="17"/>
  <c r="E50" i="17"/>
  <c r="F45" i="17"/>
  <c r="D50" i="17"/>
  <c r="F40" i="17"/>
  <c r="F24" i="17"/>
  <c r="C50" i="17"/>
  <c r="F21" i="17"/>
  <c r="F17" i="17"/>
  <c r="X50" i="17"/>
  <c r="N50" i="17"/>
  <c r="U50" i="17"/>
  <c r="Y11" i="17"/>
  <c r="W50" i="17"/>
  <c r="H50" i="17"/>
  <c r="Y46" i="17"/>
  <c r="Y45" i="17" s="1"/>
  <c r="V17" i="17"/>
  <c r="Y22" i="17"/>
  <c r="Y21" i="17" s="1"/>
  <c r="V30" i="17"/>
  <c r="V34" i="17"/>
  <c r="V45" i="17"/>
  <c r="V11" i="17"/>
  <c r="V40" i="17"/>
  <c r="V21" i="17"/>
  <c r="V50" i="17" l="1"/>
  <c r="F50" i="17"/>
  <c r="Y50" i="17"/>
</calcChain>
</file>

<file path=xl/sharedStrings.xml><?xml version="1.0" encoding="utf-8"?>
<sst xmlns="http://schemas.openxmlformats.org/spreadsheetml/2006/main" count="333" uniqueCount="248">
  <si>
    <t xml:space="preserve"> - ფინანსური აქტივები: - გასაყიდად არსებული</t>
  </si>
  <si>
    <t xml:space="preserve"> - ფინანსური აქტივები: - დაფარვის ვადამდე მფლობელობაში არსებული</t>
  </si>
  <si>
    <t xml:space="preserve"> - შემოსავალი რეგრესიდან და გადარჩენილი ქონებიდან, ნეტო</t>
  </si>
  <si>
    <t xml:space="preserve"> - ცვლილება გამოუმუშავებელი პრემიის რეზერვში, ბრუტო</t>
  </si>
  <si>
    <t xml:space="preserve"> - ცვლილება ზარალების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</si>
  <si>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</si>
  <si>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ცვლილება ზარალების რეზერვში, გადამზღვევლის წილი</t>
  </si>
  <si>
    <t xml:space="preserve"> - საკრედიტო დაწესებულებებში განთავსებული დეპოზიტები</t>
  </si>
  <si>
    <t xml:space="preserve"> - შემოსავალი რეგრესიდან (სიცოცხლის)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</si>
  <si>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</si>
  <si>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</si>
  <si>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</si>
  <si>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 xml:space="preserve"> - სხვა ინვესტიციები</t>
  </si>
  <si>
    <t xml:space="preserve"> - გადასახადები</t>
  </si>
  <si>
    <t xml:space="preserve"> - მოგების გადასახადი</t>
  </si>
  <si>
    <t xml:space="preserve"> - ხელფასის ხარჯი და სხვა გაცემები</t>
  </si>
  <si>
    <t xml:space="preserve"> - ადმინისტრაციული ხარჯები</t>
  </si>
  <si>
    <t xml:space="preserve"> - ცვეთის, ამორტიზაციის და გაუფასურების ხარჯი</t>
  </si>
  <si>
    <t xml:space="preserve"> - ფინანსური ხარჯი</t>
  </si>
  <si>
    <t xml:space="preserve"> - მოზიდული პრემია, ბრუტო</t>
  </si>
  <si>
    <t xml:space="preserve"> - ნეგატიური გუდვილი</t>
  </si>
  <si>
    <t xml:space="preserve"> - გადაზღვევის პრემია</t>
  </si>
  <si>
    <t>კაპიტალი</t>
  </si>
  <si>
    <t xml:space="preserve"> - საემისიო კაპიტალი</t>
  </si>
  <si>
    <t>ვალდებულებები</t>
  </si>
  <si>
    <t xml:space="preserve"> - საპენსიო ვალდებულებები</t>
  </si>
  <si>
    <t xml:space="preserve"> - აკუმულირებული მოგება/(ზარალი)</t>
  </si>
  <si>
    <t xml:space="preserve"> - ფინანსური ვალდებულებები </t>
  </si>
  <si>
    <t>აქტივები</t>
  </si>
  <si>
    <t xml:space="preserve"> - სადაზღვევო რეზერვები, ბრუტო</t>
  </si>
  <si>
    <t xml:space="preserve"> - გასაყიდად არსებული ფინანსური აქტივები</t>
  </si>
  <si>
    <t xml:space="preserve"> - დაფარვის ვადამდე მფლობელობაში არსებული ფინანსური აქტივები</t>
  </si>
  <si>
    <t xml:space="preserve"> - ვალდებულებები მეკავშირე კომპანიებთან</t>
  </si>
  <si>
    <t xml:space="preserve"> - ვალდებულებები შვილობილ კომპანიებთან</t>
  </si>
  <si>
    <t xml:space="preserve"> - გადავადებული საკომისიო შემოსავალი</t>
  </si>
  <si>
    <t>საანგარიშო პერიოდი</t>
  </si>
  <si>
    <t>ლარებში</t>
  </si>
  <si>
    <t xml:space="preserve"> - ვალდებულებები რეგრესიდან და გადარჩენილი ქონებიდან</t>
  </si>
  <si>
    <t xml:space="preserve"> - ინვესტიციები მეკავშირე კომპანიებში</t>
  </si>
  <si>
    <t xml:space="preserve"> - ინვესტიციები შვილობილ კომპანიებში</t>
  </si>
  <si>
    <t xml:space="preserve"> - საინვესტიციო ქონება</t>
  </si>
  <si>
    <t xml:space="preserve"> - სააქციო კაპიტალი/კაპიტალი შპს-ში</t>
  </si>
  <si>
    <t xml:space="preserve"> - გამოსყიდული აქციები</t>
  </si>
  <si>
    <t xml:space="preserve"> - გადამზღვევლის წილი სადაზღვევო რეზერვებში</t>
  </si>
  <si>
    <t xml:space="preserve"> - ძირითადი საშუალებები, წმინდა</t>
  </si>
  <si>
    <t xml:space="preserve"> - პერიოდის წმინდა მოგება/(ზარალი)</t>
  </si>
  <si>
    <t>გასული წლის შესაბამისი პერიოდი</t>
  </si>
  <si>
    <t xml:space="preserve"> - ფულადი სახსრები და მათი ექვივალენტები</t>
  </si>
  <si>
    <t xml:space="preserve"> - მოთხოვნები საკრედიტო დაწესებულებების მიმართ</t>
  </si>
  <si>
    <t xml:space="preserve"> - სადაზღვევო მოთხოვნები, წმინდა</t>
  </si>
  <si>
    <t xml:space="preserve"> - გადაზღვევის მოთხოვნები, წმინდა</t>
  </si>
  <si>
    <t xml:space="preserve"> - გაცემული სესხები</t>
  </si>
  <si>
    <t xml:space="preserve"> - გუდვილი და სხვა არამატერიალური აქტივები, წმინდა</t>
  </si>
  <si>
    <t xml:space="preserve"> - გადავადებული საგადასახადო აქტივი</t>
  </si>
  <si>
    <t xml:space="preserve"> - სხვა აქტივები</t>
  </si>
  <si>
    <t xml:space="preserve"> - სხვა სადაზღვევო ვალდებულებები</t>
  </si>
  <si>
    <t xml:space="preserve"> - გადავადებული საგადასახადო ვალდებულება</t>
  </si>
  <si>
    <t xml:space="preserve"> - სხვა ვალდებულებები</t>
  </si>
  <si>
    <t xml:space="preserve"> - სხვა რეზერვები</t>
  </si>
  <si>
    <t xml:space="preserve"> - გადავადებული საკომისიო ხარჯი</t>
  </si>
  <si>
    <t xml:space="preserve"> - დარიცხული ბონუსები (სიცოცხლის)</t>
  </si>
  <si>
    <t xml:space="preserve"> - დარიცხული ბონუსები</t>
  </si>
  <si>
    <t xml:space="preserve"> საპენსიო სქემის საინვესტიციო საქმიანობიდან წარმოშობილი ზარალი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</si>
  <si>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</si>
  <si>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</si>
  <si>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 გადამზღვევლის წილი ანაზღაურებულ ზარალებში</t>
  </si>
  <si>
    <t xml:space="preserve">ფორმა N1 </t>
  </si>
  <si>
    <t>N</t>
  </si>
  <si>
    <t xml:space="preserve"> - საპენსიო შემოსავალი:</t>
  </si>
  <si>
    <t xml:space="preserve"> - საპენსიო ხარჯები:</t>
  </si>
  <si>
    <t xml:space="preserve"> ფორმა N2 </t>
  </si>
  <si>
    <t>შედეგი საპენსიო საქმიანობიდან, წმინდა   (33-34–35)</t>
  </si>
  <si>
    <t>სულ ვალდებულებები:</t>
  </si>
  <si>
    <t>სულ კაპიტალი:</t>
  </si>
  <si>
    <t>სულ ვალდებულებები და კაპიტალი:</t>
  </si>
  <si>
    <t xml:space="preserve"> - გამომუშავებული პრემია (ნეტო)/სადაზღვევო შემოსავალი   (1-2-3+4)</t>
  </si>
  <si>
    <t xml:space="preserve"> - საკომისიო შემოსავალი (ხარჯი), წმინდა</t>
  </si>
  <si>
    <t xml:space="preserve"> - სხვა  შემოსავალი (ხარჯი), წმინდა</t>
  </si>
  <si>
    <t xml:space="preserve"> - სადაზღვევო/დამდგარი ზარალები, ნეტო   (6-7+8-9-10)</t>
  </si>
  <si>
    <t>სადაზღვევო მოგება (ზარალი), წმინდა   (5-11-12+13)</t>
  </si>
  <si>
    <t xml:space="preserve">სულ აქტივები: </t>
  </si>
  <si>
    <t>შემოსავალი ინვესტიციებიდან   (37+38+39+40+41+42+43+44+45)</t>
  </si>
  <si>
    <t xml:space="preserve"> - გამომუშავებული პრემია (ნეტო)/სადაზღვევო შემოსავალი (15-16-17+18)</t>
  </si>
  <si>
    <t xml:space="preserve"> - ცვლილება სიცოცხლის რეზერვში, ნეტო   (26-27)</t>
  </si>
  <si>
    <t>სადაზღვევო მოგება (ზარალი), წმინდა   (19-25+28-29+30)</t>
  </si>
  <si>
    <t>I. სადაზღვევო საქმიანობა (არასიცოცხლე)</t>
  </si>
  <si>
    <t>II. სადაზღვევო საქმიანობა (სიცოცხლე)</t>
  </si>
  <si>
    <t>III. საპენსიო საქმიანობა</t>
  </si>
  <si>
    <t>IV. შემოსავალი ინვესტიციებიდან</t>
  </si>
  <si>
    <t>V. სხვა ხარჯები და შემოსავლები</t>
  </si>
  <si>
    <t>სადაზღვევო მოგება (ზარალი), წმინდა (14+31)</t>
  </si>
  <si>
    <t xml:space="preserve"> - მოგება (ზარალი) დაბეგვრამდე (32+36+46-47-48-49-50-51-52+53)</t>
  </si>
  <si>
    <t>პერიოდის წმინდა მოგება (ზარალი)   (54-55)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</si>
  <si>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</si>
  <si>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სრული შემოსავლის ანგარიშგება (მოგება-ზარალის უწყისი)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</si>
  <si>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</si>
  <si>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</si>
  <si>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</si>
  <si>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</si>
  <si>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</si>
  <si>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</si>
  <si>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</si>
  <si>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</si>
  <si>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</si>
  <si>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</si>
  <si>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</si>
  <si>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</si>
  <si>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</si>
  <si>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</si>
  <si>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</si>
  <si>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</si>
  <si>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</si>
  <si>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</si>
  <si>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</si>
  <si>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</si>
  <si>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</si>
  <si>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</si>
  <si>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</si>
  <si>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</si>
  <si>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</si>
  <si>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</si>
  <si>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</si>
  <si>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</si>
  <si>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</si>
  <si>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</si>
  <si>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</si>
  <si>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</si>
  <si>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</si>
  <si>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</si>
  <si>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</si>
  <si>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</si>
  <si>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</si>
  <si>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</si>
  <si>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</si>
  <si>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</si>
  <si>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</si>
  <si>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</si>
  <si>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</si>
  <si>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</si>
  <si>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</si>
  <si>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</si>
  <si>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</si>
  <si>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</si>
  <si>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</si>
  <si>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</si>
  <si>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</si>
  <si>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</si>
  <si>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</si>
  <si>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</si>
  <si>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</si>
  <si>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</si>
  <si>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სტრიქონის კოდი</t>
  </si>
  <si>
    <t xml:space="preserve"> ფინანსური მდგომარეობის ანგარიშგება  (საბალანსო უწყისი)</t>
  </si>
  <si>
    <t xml:space="preserve"> - სადაზღვევო/დამდგარი ზარალები, ნეტო   (20-21+22-23-24)</t>
  </si>
  <si>
    <t xml:space="preserve"> - მოთხოვნები გადარჩენილი ქონებიდან</t>
  </si>
  <si>
    <t xml:space="preserve"> - გაცემული სესხები, წმინდა</t>
  </si>
  <si>
    <t>[</t>
  </si>
  <si>
    <t>მზღვეველი: სს სადაზღვევო კომპანია პრაიმი</t>
  </si>
  <si>
    <t>ანგარიშგების თარიღი: 31/12/2024</t>
  </si>
  <si>
    <t>ანგარიშგების პერიოდი: 01/01/2024-31/12/2024</t>
  </si>
  <si>
    <t xml:space="preserve"> ფორმა N3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</si>
  <si>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</si>
  <si>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</si>
  <si>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</si>
  <si>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>სახეობის კოდი</t>
  </si>
  <si>
    <t>დაზღვევის სახეობა</t>
  </si>
  <si>
    <t>პოლისების რაოდენობა</t>
  </si>
  <si>
    <t>საანგარიშო პერიოდში დაზღვეული სატრანსპორტო საშუალებათა რაოდენობა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</si>
  <si>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</si>
  <si>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</si>
  <si>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</si>
  <si>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</si>
  <si>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</si>
  <si>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</si>
  <si>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</si>
  <si>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გაფორმებული წლის დასაწყისიდან</t>
  </si>
  <si>
    <t>საანგარიშო თარიღისთვის მოქმედი</t>
  </si>
  <si>
    <t>მოზიდული პრემია</t>
  </si>
  <si>
    <t>გადაზღვევის პრემია</t>
  </si>
  <si>
    <t>გამომუშავებული პრემია ბრუტო</t>
  </si>
  <si>
    <t>გამომუშავებული პრემია ნეტო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</si>
  <si>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</si>
  <si>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</si>
  <si>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</si>
  <si>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</si>
  <si>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</si>
  <si>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</si>
  <si>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</si>
  <si>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სულ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</si>
  <si>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</si>
  <si>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</si>
  <si>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</si>
  <si>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</si>
  <si>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</si>
  <si>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</si>
  <si>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</si>
  <si>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სამოგზაურო დაზღვევა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</si>
  <si>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</si>
  <si>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</si>
  <si>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</si>
  <si>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</si>
  <si>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</si>
  <si>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სამედიცინო (ჯანმრთელობის) დაზღვევა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</si>
  <si>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</si>
  <si>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</si>
  <si>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</si>
  <si>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</si>
  <si>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</si>
  <si>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</si>
  <si>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</si>
  <si>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</si>
  <si>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</si>
  <si>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</si>
  <si>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სარკინიგზო სატრანსპორტო საშუალებათა დაზღვევა</t>
  </si>
  <si>
    <t>08</t>
  </si>
  <si>
    <t>საჰაერო სატრანსპორტო საშუალებათა დაზღვევა (კორპუსის დაზღვევა)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</si>
  <si>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</si>
  <si>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</si>
  <si>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</si>
  <si>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</si>
  <si>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</si>
  <si>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მცურავი სატრანსპორტო საშუალებების დაზღვევა (კორპუსის დაზღვევა)</t>
  </si>
  <si>
    <t>11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</si>
  <si>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</si>
  <si>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</si>
  <si>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</si>
  <si>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</si>
  <si>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ტვირთების დაზღვევა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</si>
  <si>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</si>
  <si>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</si>
  <si>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</si>
  <si>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დაზღვევა საფინანსო დანაკარგებისაგან</t>
  </si>
  <si>
    <t>15</t>
  </si>
  <si>
    <t>ვალდებულებათა შესრულების დაზღვევა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</si>
  <si>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</si>
  <si>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</si>
  <si>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</si>
  <si>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</si>
  <si>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საკრედიტო ვალდებულებათა დაზღვევა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</si>
  <si>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</si>
  <si>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</si>
  <si>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</si>
  <si>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</si>
  <si>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</si>
  <si>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</si>
  <si>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იურიდიული ხარჯების დაზღვევა</t>
  </si>
  <si>
    <t>სულ:</t>
  </si>
  <si>
    <t>საანგარიშო პერიოდი: 01/01/2024-31/12/2024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</si>
</sst>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3" formatCode="_-* #,##0.00\ _₾_-;\-* #,##0.00\ _₾_-;_-* &quot;-&quot;??\ _₾_-;_-@_-"/>
    <numFmt numFmtId="164" formatCode="&quot;$&quot;#,##0_);\(&quot;$&quot;#,##0\)"/>
    <numFmt numFmtId="165" formatCode="_(&quot;$&quot;* #,##0_);_(&quot;$&quot;* \(#,##0\);_(&quot;$&quot;* &quot;-&quot;_);_(@_)"/>
    <numFmt numFmtId="166" formatCode="_(* #,##0_);_(* \(#,##0\);_(* &quot;-&quot;_);_(@_)"/>
    <numFmt numFmtId="167" formatCode="_(* #,##0.00_);_(* \(#,##0.00\);_(* &quot;-&quot;??_);_(@_)"/>
    <numFmt numFmtId="168" formatCode="_-* #,##0.00\ _G_E_L_-;\-* #,##0.00\ _G_E_L_-;_-* &quot;-&quot;??\ _G_E_L_-;_-@_-"/>
    <numFmt numFmtId="169" formatCode="_-* #,##0.00\ _L_a_r_i_-;\-* #,##0.00\ _L_a_r_i_-;_-* &quot;-&quot;??\ _L_a_r_i_-;_-@_-"/>
    <numFmt numFmtId="170" formatCode="_(* #,##0_);_(* \(#,##0\);_(* &quot;-&quot;??_);_(@_)"/>
    <numFmt numFmtId="171" formatCode="0.0%"/>
    <numFmt numFmtId="172" formatCode="&quot;$&quot;#,##0.0000_);\(&quot;$&quot;#,##0.0000\)"/>
    <numFmt numFmtId="173" formatCode="#,##0_)_%;\(#,##0\)_%;"/>
    <numFmt numFmtId="174" formatCode="_._.* #,##0.0_)_%;_._.* \(#,##0.0\)_%"/>
    <numFmt numFmtId="175" formatCode="#,##0.0_)_%;\(#,##0.0\)_%;\ \ .0_)_%"/>
    <numFmt numFmtId="176" formatCode="_._.* #,##0.00_)_%;_._.* \(#,##0.00\)_%"/>
    <numFmt numFmtId="177" formatCode="#,##0.00_)_%;\(#,##0.00\)_%;\ \ .00_)_%"/>
    <numFmt numFmtId="178" formatCode="_._.* #,##0.000_)_%;_._.* \(#,##0.000\)_%"/>
    <numFmt numFmtId="179" formatCode="#,##0.000_)_%;\(#,##0.000\)_%;\ \ .000_)_%"/>
    <numFmt numFmtId="180" formatCode="_-* #,##0.00\ _л_в_-;\-* #,##0.00\ _л_в_-;_-* &quot;-&quot;??\ _л_в_-;_-@_-"/>
    <numFmt numFmtId="181" formatCode="#,##0.00000"/>
    <numFmt numFmtId="182" formatCode="000"/>
    <numFmt numFmtId="183" formatCode="_._.* \(#,##0\)_%;_._.* #,##0_)_%;_._.* 0_)_%;_._.@_)_%"/>
    <numFmt numFmtId="184" formatCode="_._.&quot;$&quot;* \(#,##0\)_%;_._.&quot;$&quot;* #,##0_)_%;_._.&quot;$&quot;* 0_)_%;_._.@_)_%"/>
    <numFmt numFmtId="185" formatCode="* \(#,##0\);* #,##0_);&quot;-&quot;??_);@"/>
    <numFmt numFmtId="186" formatCode="&quot;$&quot;* #,##0_)_%;&quot;$&quot;* \(#,##0\)_%;&quot;$&quot;* &quot;-&quot;??_)_%;@_)_%"/>
    <numFmt numFmtId="187" formatCode="_._.&quot;$&quot;* #,##0.0_)_%;_._.&quot;$&quot;* \(#,##0.0\)_%"/>
    <numFmt numFmtId="188" formatCode="&quot;$&quot;* #,##0.0_)_%;&quot;$&quot;* \(#,##0.0\)_%;&quot;$&quot;* \ .0_)_%"/>
    <numFmt numFmtId="189" formatCode="_._.&quot;$&quot;* #,##0.00_)_%;_._.&quot;$&quot;* \(#,##0.00\)_%"/>
    <numFmt numFmtId="190" formatCode="&quot;$&quot;* #,##0.00_)_%;&quot;$&quot;* \(#,##0.00\)_%;&quot;$&quot;* \ .00_)_%"/>
    <numFmt numFmtId="191" formatCode="_._.&quot;$&quot;* #,##0.000_)_%;_._.&quot;$&quot;* \(#,##0.000\)_%"/>
    <numFmt numFmtId="192" formatCode="&quot;$&quot;* #,##0.000_)_%;&quot;$&quot;* \(#,##0.000\)_%;&quot;$&quot;* \ .000_)_%"/>
    <numFmt numFmtId="193" formatCode="mmmm\ d\,\ yyyy"/>
    <numFmt numFmtId="194" formatCode="* #,##0_);* \(#,##0\);&quot;-&quot;??_);@"/>
    <numFmt numFmtId="195" formatCode="_-* #,##0.00\ _z_ł_-;\-* #,##0.00\ _z_ł_-;_-* &quot;-&quot;??\ _z_ł_-;_-@_-"/>
    <numFmt numFmtId="196" formatCode="_-* #,##0.00\ [$€-1]_-;\-* #,##0.00\ [$€-1]_-;_-* &quot;-&quot;??\ [$€-1]_-"/>
    <numFmt numFmtId="197" formatCode="0.000000"/>
    <numFmt numFmtId="198" formatCode="0.0;\(0.0\)"/>
    <numFmt numFmtId="199" formatCode="#,##0.0_);\(#,##0.0\)"/>
    <numFmt numFmtId="200" formatCode="0.00\ %"/>
    <numFmt numFmtId="201" formatCode="_(&quot;MT&quot;* #,##0.00_);\(&quot;MT&quot;* #,##0.00\)"/>
    <numFmt numFmtId="202" formatCode="General_)"/>
    <numFmt numFmtId="203" formatCode="###0;[Red]\(###0\)"/>
    <numFmt numFmtId="204" formatCode="0.00_)"/>
    <numFmt numFmtId="205" formatCode="0_)"/>
    <numFmt numFmtId="206" formatCode="_(* #,##0_);\(* #,##0\)"/>
    <numFmt numFmtId="207" formatCode="0_)%;\(0\)%"/>
    <numFmt numFmtId="208" formatCode="_._._(* 0_)%;_._.* \(0\)%"/>
    <numFmt numFmtId="209" formatCode="_(0_)%;\(0\)%"/>
    <numFmt numFmtId="210" formatCode="0%_);\(0%\)"/>
    <numFmt numFmtId="211" formatCode="_(0.0_)%;\(0.0\)%"/>
    <numFmt numFmtId="212" formatCode="_._._(* 0.0_)%;_._.* \(0.0\)%"/>
    <numFmt numFmtId="213" formatCode="_(0.00_)%;\(0.00\)%"/>
    <numFmt numFmtId="214" formatCode="_._._(* 0.00_)%;_._.* \(0.00\)%"/>
    <numFmt numFmtId="215" formatCode="_(0.000_)%;\(0.000\)%"/>
    <numFmt numFmtId="216" formatCode="_._._(* 0.000_)%;_._.* \(0.000\)%"/>
    <numFmt numFmtId="217" formatCode="mm/dd/yy"/>
    <numFmt numFmtId="218" formatCode="#,##0;\(#,##0\)"/>
    <numFmt numFmtId="219" formatCode="_-* #,##0&quot;р.&quot;_-;\-* #,##0&quot;р.&quot;_-;_-* &quot;-&quot;&quot;р.&quot;_-;_-@_-"/>
    <numFmt numFmtId="220" formatCode="_-* #,##0.00&quot;р.&quot;_-;\-* #,##0.00&quot;р.&quot;_-;_-* &quot;-&quot;??&quot;р.&quot;_-;_-@_-"/>
    <numFmt numFmtId="221" formatCode="_-* #,##0\ _р_._-;\-* #,##0\ _р_._-;_-* &quot;-&quot;\ _р_._-;_-@_-"/>
    <numFmt numFmtId="222" formatCode="_-* #,##0.00\ _р_._-;\-* #,##0.00\ _р_._-;_-* &quot;-&quot;??\ _р_._-;_-@_-"/>
    <numFmt numFmtId="223" formatCode="_-* #,##0_р_._-;\-* #,##0_р_._-;_-* &quot;-&quot;_р_._-;_-@_-"/>
    <numFmt numFmtId="224" formatCode="_-* #,##0.00_р_._-;\-* #,##0.00_р_._-;_-* &quot;-&quot;??_р_._-;_-@_-"/>
    <numFmt numFmtId="225" formatCode="_-* #,##0.00\ _К_р_б_._-;\-* #,##0.00\ _К_р_б_._-;_-* &quot;-&quot;??\ _К_р_б_._-;_-@_-"/>
  </numFmts>
  <fonts count="134">
    <font>
      <sz val="10"/>
      <name val="Arial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Sylfaen"/>
      <family val="1"/>
    </font>
    <font>
      <b/>
      <sz val="12"/>
      <name val="Sylfaen"/>
      <family val="1"/>
    </font>
    <font>
      <b/>
      <sz val="10"/>
      <name val="Sylfaen"/>
      <family val="1"/>
    </font>
    <font>
      <b/>
      <sz val="9"/>
      <name val="Sylfaen"/>
      <family val="1"/>
    </font>
    <font>
      <b/>
      <i/>
      <sz val="10"/>
      <name val="Sylfaen"/>
      <family val="1"/>
    </font>
    <font>
      <i/>
      <sz val="9"/>
      <name val="Sylfaen"/>
      <family val="1"/>
    </font>
    <font>
      <b/>
      <sz val="11"/>
      <name val="Sylfaen"/>
      <family val="1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b/>
      <sz val="10"/>
      <color theme="1"/>
      <name val="Sylfaen"/>
      <family val="1"/>
    </font>
    <font>
      <b/>
      <sz val="10"/>
      <color rgb="FFFF0000"/>
      <name val="Sylfaen"/>
      <family val="1"/>
    </font>
    <font>
      <sz val="9"/>
      <name val="Sylfaen"/>
      <family val="1"/>
    </font>
    <font>
      <sz val="11"/>
      <name val="Sylfaen"/>
      <family val="1"/>
    </font>
    <font>
      <sz val="9"/>
      <color rgb="FFFF0000"/>
      <name val="Sylfaen"/>
      <family val="1"/>
    </font>
  </fonts>
  <fills count="5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3">
    <xf numFmtId="0" fontId="0" fillId="0" borderId="0"/>
    <xf numFmtId="167" fontId="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4" fillId="0" borderId="0"/>
    <xf numFmtId="0" fontId="20" fillId="0" borderId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1" fillId="0" borderId="0"/>
    <xf numFmtId="0" fontId="22" fillId="0" borderId="0"/>
    <xf numFmtId="0" fontId="23" fillId="0" borderId="0"/>
    <xf numFmtId="0" fontId="20" fillId="0" borderId="0"/>
    <xf numFmtId="43" fontId="2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1" fillId="0" borderId="0"/>
    <xf numFmtId="0" fontId="21" fillId="0" borderId="0"/>
    <xf numFmtId="0" fontId="25" fillId="0" borderId="0"/>
    <xf numFmtId="0" fontId="26" fillId="0" borderId="0"/>
    <xf numFmtId="0" fontId="28" fillId="0" borderId="0"/>
    <xf numFmtId="0" fontId="27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1" fillId="0" borderId="0"/>
    <xf numFmtId="0" fontId="21" fillId="0" borderId="0"/>
    <xf numFmtId="0" fontId="29" fillId="0" borderId="0"/>
    <xf numFmtId="0" fontId="30" fillId="0" borderId="0"/>
    <xf numFmtId="0" fontId="31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8" borderId="0" applyNumberFormat="0" applyBorder="0" applyAlignment="0" applyProtection="0"/>
    <xf numFmtId="0" fontId="36" fillId="12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3" borderId="0" applyNumberFormat="0" applyBorder="0" applyAlignment="0" applyProtection="0"/>
    <xf numFmtId="0" fontId="35" fillId="7" borderId="0" applyNumberFormat="0" applyBorder="0" applyAlignment="0" applyProtection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2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8" fillId="16" borderId="0" applyNumberFormat="0" applyBorder="0" applyAlignment="0" applyProtection="0"/>
    <xf numFmtId="0" fontId="38" fillId="11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9" fillId="8" borderId="0" applyNumberFormat="0" applyBorder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39" fillId="5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8" fillId="23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8" fillId="27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5" fillId="25" borderId="0" applyNumberFormat="0" applyBorder="0" applyAlignment="0" applyProtection="0"/>
    <xf numFmtId="0" fontId="35" fillId="29" borderId="0" applyNumberFormat="0" applyBorder="0" applyAlignment="0" applyProtection="0"/>
    <xf numFmtId="0" fontId="38" fillId="26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8" fillId="26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5" fillId="30" borderId="0" applyNumberFormat="0" applyBorder="0" applyAlignment="0" applyProtection="0"/>
    <xf numFmtId="0" fontId="35" fillId="22" borderId="0" applyNumberFormat="0" applyBorder="0" applyAlignment="0" applyProtection="0"/>
    <xf numFmtId="0" fontId="38" fillId="23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5" fillId="25" borderId="0" applyNumberFormat="0" applyBorder="0" applyAlignment="0" applyProtection="0"/>
    <xf numFmtId="0" fontId="35" fillId="31" borderId="0" applyNumberFormat="0" applyBorder="0" applyAlignment="0" applyProtection="0"/>
    <xf numFmtId="0" fontId="38" fillId="31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40" fillId="0" borderId="0">
      <alignment horizontal="center" wrapText="1"/>
      <protection locked="0"/>
    </xf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172" fontId="4" fillId="0" borderId="0" applyFill="0" applyBorder="0" applyAlignment="0"/>
    <xf numFmtId="172" fontId="4" fillId="0" borderId="0" applyFill="0" applyBorder="0" applyAlignment="0"/>
    <xf numFmtId="172" fontId="4" fillId="0" borderId="0" applyFill="0" applyBorder="0" applyAlignment="0"/>
    <xf numFmtId="172" fontId="4" fillId="0" borderId="0" applyFill="0" applyBorder="0" applyAlignment="0"/>
    <xf numFmtId="172" fontId="4" fillId="0" borderId="0" applyFill="0" applyBorder="0" applyAlignment="0"/>
    <xf numFmtId="172" fontId="4" fillId="0" borderId="0" applyFill="0" applyBorder="0" applyAlignment="0"/>
    <xf numFmtId="172" fontId="4" fillId="0" borderId="0" applyFill="0" applyBorder="0" applyAlignment="0"/>
    <xf numFmtId="172" fontId="4" fillId="0" borderId="0" applyFill="0" applyBorder="0" applyAlignment="0"/>
    <xf numFmtId="0" fontId="42" fillId="32" borderId="30" applyNumberFormat="0" applyAlignment="0" applyProtection="0"/>
    <xf numFmtId="0" fontId="42" fillId="32" borderId="30" applyNumberFormat="0" applyAlignment="0" applyProtection="0"/>
    <xf numFmtId="0" fontId="15" fillId="0" borderId="0" applyFill="0" applyBorder="0" applyProtection="0">
      <alignment horizontal="center"/>
      <protection locked="0"/>
    </xf>
    <xf numFmtId="0" fontId="43" fillId="33" borderId="31" applyNumberFormat="0" applyAlignment="0" applyProtection="0"/>
    <xf numFmtId="0" fontId="43" fillId="33" borderId="31" applyNumberFormat="0" applyAlignment="0" applyProtection="0"/>
    <xf numFmtId="0" fontId="44" fillId="0" borderId="32">
      <alignment horizontal="center"/>
    </xf>
    <xf numFmtId="43" fontId="32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5" fillId="0" borderId="0" applyFont="0" applyFill="0" applyBorder="0" applyAlignment="0" applyProtection="0"/>
    <xf numFmtId="175" fontId="17" fillId="0" borderId="0" applyFont="0" applyFill="0" applyBorder="0" applyAlignment="0" applyProtection="0"/>
    <xf numFmtId="176" fontId="46" fillId="0" borderId="0" applyFont="0" applyFill="0" applyBorder="0" applyAlignment="0" applyProtection="0"/>
    <xf numFmtId="177" fontId="17" fillId="0" borderId="0" applyFont="0" applyFill="0" applyBorder="0" applyAlignment="0" applyProtection="0"/>
    <xf numFmtId="178" fontId="46" fillId="0" borderId="0" applyFont="0" applyFill="0" applyBorder="0" applyAlignment="0" applyProtection="0"/>
    <xf numFmtId="179" fontId="17" fillId="0" borderId="0" applyFont="0" applyFill="0" applyBorder="0" applyAlignment="0" applyProtection="0"/>
    <xf numFmtId="180" fontId="47" fillId="0" borderId="0" applyFont="0" applyFill="0" applyBorder="0" applyAlignment="0" applyProtection="0"/>
    <xf numFmtId="180" fontId="47" fillId="0" borderId="0" applyFont="0" applyFill="0" applyBorder="0" applyAlignment="0" applyProtection="0"/>
    <xf numFmtId="180" fontId="47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72" fontId="47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8" fillId="0" borderId="0" applyFont="0" applyFill="0" applyBorder="0" applyAlignment="0" applyProtection="0"/>
    <xf numFmtId="180" fontId="49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2" fontId="50" fillId="34" borderId="0">
      <alignment horizontal="left"/>
    </xf>
    <xf numFmtId="0" fontId="51" fillId="0" borderId="0" applyNumberFormat="0" applyFill="0" applyBorder="0" applyAlignment="0" applyProtection="0"/>
    <xf numFmtId="0" fontId="52" fillId="0" borderId="0" applyNumberFormat="0" applyAlignment="0">
      <alignment horizontal="left"/>
    </xf>
    <xf numFmtId="0" fontId="53" fillId="0" borderId="0" applyNumberFormat="0" applyAlignment="0"/>
    <xf numFmtId="183" fontId="54" fillId="0" borderId="0" applyFill="0" applyBorder="0" applyProtection="0"/>
    <xf numFmtId="184" fontId="45" fillId="0" borderId="0" applyFont="0" applyFill="0" applyBorder="0" applyAlignment="0" applyProtection="0"/>
    <xf numFmtId="185" fontId="7" fillId="0" borderId="0" applyFill="0" applyBorder="0" applyProtection="0"/>
    <xf numFmtId="185" fontId="7" fillId="0" borderId="33" applyFill="0" applyProtection="0"/>
    <xf numFmtId="185" fontId="7" fillId="0" borderId="34" applyFill="0" applyProtection="0"/>
    <xf numFmtId="185" fontId="7" fillId="0" borderId="0" applyFill="0" applyBorder="0" applyProtection="0"/>
    <xf numFmtId="186" fontId="4" fillId="0" borderId="0" applyFont="0" applyFill="0" applyBorder="0" applyAlignment="0" applyProtection="0"/>
    <xf numFmtId="165" fontId="55" fillId="0" borderId="0" applyFont="0" applyFill="0" applyBorder="0" applyAlignment="0" applyProtection="0"/>
    <xf numFmtId="187" fontId="46" fillId="0" borderId="0" applyFont="0" applyFill="0" applyBorder="0" applyAlignment="0" applyProtection="0"/>
    <xf numFmtId="188" fontId="17" fillId="0" borderId="0" applyFont="0" applyFill="0" applyBorder="0" applyAlignment="0" applyProtection="0"/>
    <xf numFmtId="189" fontId="46" fillId="0" borderId="0" applyFont="0" applyFill="0" applyBorder="0" applyAlignment="0" applyProtection="0"/>
    <xf numFmtId="190" fontId="17" fillId="0" borderId="0" applyFont="0" applyFill="0" applyBorder="0" applyAlignment="0" applyProtection="0"/>
    <xf numFmtId="191" fontId="46" fillId="0" borderId="0" applyFont="0" applyFill="0" applyBorder="0" applyAlignment="0" applyProtection="0"/>
    <xf numFmtId="192" fontId="17" fillId="0" borderId="0" applyFont="0" applyFill="0" applyBorder="0" applyAlignment="0" applyProtection="0"/>
    <xf numFmtId="193" fontId="4" fillId="0" borderId="0" applyFont="0" applyFill="0" applyBorder="0" applyAlignment="0" applyProtection="0"/>
    <xf numFmtId="194" fontId="7" fillId="0" borderId="0" applyFill="0" applyBorder="0" applyProtection="0"/>
    <xf numFmtId="194" fontId="7" fillId="0" borderId="33" applyFill="0" applyProtection="0"/>
    <xf numFmtId="194" fontId="7" fillId="0" borderId="34" applyFill="0" applyProtection="0"/>
    <xf numFmtId="194" fontId="7" fillId="0" borderId="0" applyFill="0" applyBorder="0" applyProtection="0"/>
    <xf numFmtId="195" fontId="56" fillId="0" borderId="0" applyFont="0" applyFill="0" applyBorder="0" applyAlignment="0" applyProtection="0"/>
    <xf numFmtId="0" fontId="57" fillId="35" borderId="0" applyNumberFormat="0" applyBorder="0" applyAlignment="0" applyProtection="0"/>
    <xf numFmtId="0" fontId="57" fillId="36" borderId="0" applyNumberFormat="0" applyBorder="0" applyAlignment="0" applyProtection="0"/>
    <xf numFmtId="0" fontId="57" fillId="37" borderId="0" applyNumberFormat="0" applyBorder="0" applyAlignment="0" applyProtection="0"/>
    <xf numFmtId="0" fontId="58" fillId="0" borderId="0" applyNumberFormat="0" applyAlignment="0">
      <alignment horizontal="left"/>
    </xf>
    <xf numFmtId="196" fontId="59" fillId="0" borderId="0" applyFont="0" applyFill="0" applyBorder="0" applyAlignment="0" applyProtection="0"/>
    <xf numFmtId="197" fontId="60" fillId="0" borderId="32" applyFill="0" applyBorder="0">
      <alignment horizontal="center" vertical="center"/>
    </xf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38" fontId="63" fillId="2" borderId="0" applyNumberFormat="0" applyBorder="0" applyAlignment="0" applyProtection="0"/>
    <xf numFmtId="0" fontId="64" fillId="0" borderId="9" applyNumberFormat="0" applyAlignment="0" applyProtection="0">
      <alignment horizontal="left" vertical="center"/>
    </xf>
    <xf numFmtId="0" fontId="64" fillId="0" borderId="35">
      <alignment horizontal="left" vertical="center"/>
    </xf>
    <xf numFmtId="14" fontId="33" fillId="38" borderId="24">
      <alignment horizontal="center" vertical="center" wrapText="1"/>
    </xf>
    <xf numFmtId="0" fontId="65" fillId="0" borderId="36" applyNumberFormat="0" applyFill="0" applyAlignment="0" applyProtection="0"/>
    <xf numFmtId="0" fontId="65" fillId="0" borderId="36" applyNumberFormat="0" applyFill="0" applyAlignment="0" applyProtection="0"/>
    <xf numFmtId="0" fontId="66" fillId="0" borderId="37" applyNumberFormat="0" applyFill="0" applyAlignment="0" applyProtection="0"/>
    <xf numFmtId="0" fontId="66" fillId="0" borderId="37" applyNumberFormat="0" applyFill="0" applyAlignment="0" applyProtection="0"/>
    <xf numFmtId="0" fontId="67" fillId="0" borderId="38" applyNumberFormat="0" applyFill="0" applyAlignment="0" applyProtection="0"/>
    <xf numFmtId="0" fontId="67" fillId="0" borderId="38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0" applyFill="0" applyAlignment="0" applyProtection="0">
      <protection locked="0"/>
    </xf>
    <xf numFmtId="0" fontId="15" fillId="0" borderId="39" applyFill="0" applyAlignment="0" applyProtection="0"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198" fontId="69" fillId="0" borderId="0" applyFill="0" applyBorder="0">
      <alignment horizontal="center" vertical="center"/>
    </xf>
    <xf numFmtId="10" fontId="63" fillId="39" borderId="40" applyNumberFormat="0" applyBorder="0" applyAlignment="0" applyProtection="0"/>
    <xf numFmtId="0" fontId="70" fillId="9" borderId="30" applyNumberFormat="0" applyAlignment="0" applyProtection="0"/>
    <xf numFmtId="0" fontId="70" fillId="9" borderId="30" applyNumberFormat="0" applyAlignment="0" applyProtection="0"/>
    <xf numFmtId="199" fontId="71" fillId="40" borderId="0"/>
    <xf numFmtId="200" fontId="72" fillId="0" borderId="29">
      <alignment horizontal="center"/>
    </xf>
    <xf numFmtId="0" fontId="73" fillId="0" borderId="41" applyNumberFormat="0" applyFill="0" applyAlignment="0" applyProtection="0"/>
    <xf numFmtId="0" fontId="73" fillId="0" borderId="41" applyNumberFormat="0" applyFill="0" applyAlignment="0" applyProtection="0"/>
    <xf numFmtId="199" fontId="74" fillId="41" borderId="0"/>
    <xf numFmtId="14" fontId="72" fillId="0" borderId="29">
      <alignment horizontal="center"/>
    </xf>
    <xf numFmtId="201" fontId="72" fillId="0" borderId="29"/>
    <xf numFmtId="202" fontId="75" fillId="0" borderId="0" applyFont="0" applyFill="0" applyBorder="0" applyAlignment="0" applyProtection="0"/>
    <xf numFmtId="203" fontId="75" fillId="0" borderId="0" applyFont="0" applyFill="0" applyBorder="0" applyAlignment="0" applyProtection="0"/>
    <xf numFmtId="204" fontId="75" fillId="0" borderId="0" applyFont="0" applyFill="0" applyBorder="0" applyAlignment="0" applyProtection="0"/>
    <xf numFmtId="205" fontId="75" fillId="0" borderId="0" applyFont="0" applyFill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21" fillId="0" borderId="0"/>
    <xf numFmtId="0" fontId="77" fillId="0" borderId="0"/>
    <xf numFmtId="204" fontId="7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32" fillId="0" borderId="0"/>
    <xf numFmtId="0" fontId="47" fillId="0" borderId="0"/>
    <xf numFmtId="0" fontId="32" fillId="0" borderId="0"/>
    <xf numFmtId="0" fontId="49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49" fillId="0" borderId="0"/>
    <xf numFmtId="0" fontId="32" fillId="0" borderId="0"/>
    <xf numFmtId="0" fontId="49" fillId="0" borderId="0"/>
    <xf numFmtId="0" fontId="32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32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49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32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49" fillId="0" borderId="0"/>
    <xf numFmtId="0" fontId="32" fillId="0" borderId="0"/>
    <xf numFmtId="0" fontId="49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32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32" fillId="0" borderId="0"/>
    <xf numFmtId="0" fontId="47" fillId="0" borderId="0"/>
    <xf numFmtId="0" fontId="32" fillId="0" borderId="0"/>
    <xf numFmtId="0" fontId="47" fillId="0" borderId="0"/>
    <xf numFmtId="0" fontId="32" fillId="0" borderId="0"/>
    <xf numFmtId="0" fontId="47" fillId="0" borderId="0"/>
    <xf numFmtId="0" fontId="47" fillId="0" borderId="0"/>
    <xf numFmtId="0" fontId="47" fillId="0" borderId="0"/>
    <xf numFmtId="0" fontId="32" fillId="0" borderId="0"/>
    <xf numFmtId="0" fontId="47" fillId="0" borderId="0"/>
    <xf numFmtId="0" fontId="47" fillId="0" borderId="0"/>
    <xf numFmtId="0" fontId="3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2" fillId="0" borderId="0"/>
    <xf numFmtId="0" fontId="47" fillId="0" borderId="0"/>
    <xf numFmtId="0" fontId="32" fillId="0" borderId="0"/>
    <xf numFmtId="0" fontId="32" fillId="0" borderId="0"/>
    <xf numFmtId="0" fontId="32" fillId="0" borderId="0"/>
    <xf numFmtId="0" fontId="47" fillId="0" borderId="0"/>
    <xf numFmtId="0" fontId="32" fillId="0" borderId="0"/>
    <xf numFmtId="0" fontId="47" fillId="0" borderId="0"/>
    <xf numFmtId="0" fontId="32" fillId="0" borderId="0"/>
    <xf numFmtId="0" fontId="32" fillId="0" borderId="0"/>
    <xf numFmtId="0" fontId="32" fillId="0" borderId="0"/>
    <xf numFmtId="0" fontId="47" fillId="0" borderId="0"/>
    <xf numFmtId="0" fontId="48" fillId="0" borderId="0"/>
    <xf numFmtId="0" fontId="4" fillId="0" borderId="0"/>
    <xf numFmtId="0" fontId="79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" fillId="0" borderId="0"/>
    <xf numFmtId="0" fontId="79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0" fillId="0" borderId="0"/>
    <xf numFmtId="0" fontId="56" fillId="0" borderId="0"/>
    <xf numFmtId="0" fontId="47" fillId="12" borderId="42" applyNumberFormat="0" applyFont="0" applyAlignment="0" applyProtection="0"/>
    <xf numFmtId="0" fontId="47" fillId="12" borderId="42" applyNumberFormat="0" applyFont="0" applyAlignment="0" applyProtection="0"/>
    <xf numFmtId="206" fontId="50" fillId="0" borderId="29"/>
    <xf numFmtId="206" fontId="72" fillId="0" borderId="29"/>
    <xf numFmtId="0" fontId="81" fillId="32" borderId="43" applyNumberFormat="0" applyAlignment="0" applyProtection="0"/>
    <xf numFmtId="0" fontId="81" fillId="32" borderId="43" applyNumberFormat="0" applyAlignment="0" applyProtection="0"/>
    <xf numFmtId="14" fontId="40" fillId="0" borderId="0">
      <alignment horizontal="center" wrapText="1"/>
      <protection locked="0"/>
    </xf>
    <xf numFmtId="9" fontId="32" fillId="0" borderId="0" applyFont="0" applyFill="0" applyBorder="0" applyAlignment="0" applyProtection="0"/>
    <xf numFmtId="207" fontId="15" fillId="0" borderId="0" applyFont="0" applyFill="0" applyBorder="0" applyAlignment="0" applyProtection="0"/>
    <xf numFmtId="208" fontId="45" fillId="0" borderId="0" applyFont="0" applyFill="0" applyBorder="0" applyAlignment="0" applyProtection="0"/>
    <xf numFmtId="209" fontId="46" fillId="0" borderId="0" applyFont="0" applyFill="0" applyBorder="0" applyAlignment="0" applyProtection="0"/>
    <xf numFmtId="2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211" fontId="46" fillId="0" borderId="0" applyFont="0" applyFill="0" applyBorder="0" applyAlignment="0" applyProtection="0"/>
    <xf numFmtId="212" fontId="45" fillId="0" borderId="0" applyFont="0" applyFill="0" applyBorder="0" applyAlignment="0" applyProtection="0"/>
    <xf numFmtId="213" fontId="46" fillId="0" borderId="0" applyFont="0" applyFill="0" applyBorder="0" applyAlignment="0" applyProtection="0"/>
    <xf numFmtId="214" fontId="45" fillId="0" borderId="0" applyFont="0" applyFill="0" applyBorder="0" applyAlignment="0" applyProtection="0"/>
    <xf numFmtId="215" fontId="46" fillId="0" borderId="0" applyFont="0" applyFill="0" applyBorder="0" applyAlignment="0" applyProtection="0"/>
    <xf numFmtId="216" fontId="45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82" fillId="0" borderId="6" applyNumberFormat="0" applyBorder="0"/>
    <xf numFmtId="164" fontId="83" fillId="0" borderId="0"/>
    <xf numFmtId="0" fontId="82" fillId="0" borderId="0" applyNumberFormat="0" applyFont="0" applyFill="0" applyBorder="0" applyAlignment="0" applyProtection="0">
      <alignment horizontal="left"/>
    </xf>
    <xf numFmtId="4" fontId="82" fillId="0" borderId="0" applyFont="0" applyFill="0" applyBorder="0" applyAlignment="0" applyProtection="0"/>
    <xf numFmtId="4" fontId="82" fillId="0" borderId="0" applyFont="0" applyFill="0" applyBorder="0" applyAlignment="0" applyProtection="0"/>
    <xf numFmtId="4" fontId="82" fillId="0" borderId="0" applyFont="0" applyFill="0" applyBorder="0" applyAlignment="0" applyProtection="0"/>
    <xf numFmtId="4" fontId="82" fillId="0" borderId="0" applyFont="0" applyFill="0" applyBorder="0" applyAlignment="0" applyProtection="0"/>
    <xf numFmtId="4" fontId="82" fillId="0" borderId="0" applyFont="0" applyFill="0" applyBorder="0" applyAlignment="0" applyProtection="0"/>
    <xf numFmtId="4" fontId="82" fillId="0" borderId="0" applyFont="0" applyFill="0" applyBorder="0" applyAlignment="0" applyProtection="0"/>
    <xf numFmtId="4" fontId="82" fillId="0" borderId="0" applyFont="0" applyFill="0" applyBorder="0" applyAlignment="0" applyProtection="0"/>
    <xf numFmtId="4" fontId="82" fillId="0" borderId="0" applyFont="0" applyFill="0" applyBorder="0" applyAlignment="0" applyProtection="0"/>
    <xf numFmtId="0" fontId="84" fillId="0" borderId="24">
      <alignment horizontal="center"/>
    </xf>
    <xf numFmtId="0" fontId="50" fillId="0" borderId="0"/>
    <xf numFmtId="0" fontId="85" fillId="0" borderId="0"/>
    <xf numFmtId="0" fontId="86" fillId="0" borderId="0"/>
    <xf numFmtId="0" fontId="72" fillId="0" borderId="0"/>
    <xf numFmtId="217" fontId="87" fillId="0" borderId="0" applyNumberFormat="0" applyFill="0" applyBorder="0" applyAlignment="0" applyProtection="0">
      <alignment horizontal="left"/>
    </xf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0"/>
    <xf numFmtId="40" fontId="91" fillId="0" borderId="0" applyBorder="0">
      <alignment horizontal="right"/>
    </xf>
    <xf numFmtId="218" fontId="92" fillId="0" borderId="0" applyFill="0" applyBorder="0">
      <alignment horizontal="right"/>
    </xf>
    <xf numFmtId="0" fontId="93" fillId="0" borderId="0">
      <alignment horizontal="center" vertical="top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44" applyNumberFormat="0" applyFill="0" applyAlignment="0" applyProtection="0"/>
    <xf numFmtId="0" fontId="95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20" borderId="0" applyNumberFormat="0" applyBorder="0" applyAlignment="0" applyProtection="0"/>
    <xf numFmtId="0" fontId="97" fillId="9" borderId="30" applyNumberFormat="0" applyAlignment="0" applyProtection="0"/>
    <xf numFmtId="0" fontId="98" fillId="32" borderId="43" applyNumberFormat="0" applyAlignment="0" applyProtection="0"/>
    <xf numFmtId="0" fontId="99" fillId="32" borderId="30" applyNumberFormat="0" applyAlignment="0" applyProtection="0"/>
    <xf numFmtId="0" fontId="100" fillId="0" borderId="0" applyNumberFormat="0" applyFill="0" applyBorder="0" applyAlignment="0" applyProtection="0">
      <alignment vertical="top"/>
      <protection locked="0"/>
    </xf>
    <xf numFmtId="219" fontId="47" fillId="0" borderId="0" applyFont="0" applyFill="0" applyBorder="0" applyAlignment="0" applyProtection="0"/>
    <xf numFmtId="220" fontId="47" fillId="0" borderId="0" applyFont="0" applyFill="0" applyBorder="0" applyAlignment="0" applyProtection="0"/>
    <xf numFmtId="0" fontId="101" fillId="0" borderId="36" applyNumberFormat="0" applyFill="0" applyAlignment="0" applyProtection="0"/>
    <xf numFmtId="0" fontId="102" fillId="0" borderId="37" applyNumberFormat="0" applyFill="0" applyAlignment="0" applyProtection="0"/>
    <xf numFmtId="0" fontId="103" fillId="0" borderId="38" applyNumberFormat="0" applyFill="0" applyAlignment="0" applyProtection="0"/>
    <xf numFmtId="0" fontId="103" fillId="0" borderId="0" applyNumberFormat="0" applyFill="0" applyBorder="0" applyAlignment="0" applyProtection="0"/>
    <xf numFmtId="0" fontId="4" fillId="0" borderId="0"/>
    <xf numFmtId="0" fontId="57" fillId="0" borderId="44" applyNumberFormat="0" applyFill="0" applyAlignment="0" applyProtection="0"/>
    <xf numFmtId="0" fontId="104" fillId="33" borderId="31" applyNumberFormat="0" applyAlignment="0" applyProtection="0"/>
    <xf numFmtId="0" fontId="105" fillId="0" borderId="0" applyNumberFormat="0" applyFill="0" applyBorder="0" applyAlignment="0" applyProtection="0"/>
    <xf numFmtId="0" fontId="106" fillId="15" borderId="0" applyNumberFormat="0" applyBorder="0" applyAlignment="0" applyProtection="0"/>
    <xf numFmtId="0" fontId="35" fillId="0" borderId="0"/>
    <xf numFmtId="0" fontId="47" fillId="0" borderId="0"/>
    <xf numFmtId="0" fontId="107" fillId="0" borderId="0" applyNumberFormat="0" applyFill="0" applyBorder="0" applyAlignment="0" applyProtection="0">
      <alignment vertical="top"/>
      <protection locked="0"/>
    </xf>
    <xf numFmtId="0" fontId="108" fillId="5" borderId="0" applyNumberFormat="0" applyBorder="0" applyAlignment="0" applyProtection="0"/>
    <xf numFmtId="0" fontId="109" fillId="0" borderId="0" applyNumberFormat="0" applyFill="0" applyBorder="0" applyAlignment="0" applyProtection="0"/>
    <xf numFmtId="0" fontId="47" fillId="12" borderId="42" applyNumberFormat="0" applyFont="0" applyAlignment="0" applyProtection="0"/>
    <xf numFmtId="0" fontId="110" fillId="0" borderId="41" applyNumberFormat="0" applyFill="0" applyAlignment="0" applyProtection="0"/>
    <xf numFmtId="0" fontId="90" fillId="0" borderId="0"/>
    <xf numFmtId="0" fontId="111" fillId="0" borderId="0" applyNumberFormat="0" applyFill="0" applyBorder="0" applyAlignment="0" applyProtection="0"/>
    <xf numFmtId="221" fontId="112" fillId="0" borderId="0" applyFont="0" applyFill="0" applyBorder="0" applyAlignment="0" applyProtection="0"/>
    <xf numFmtId="222" fontId="112" fillId="0" borderId="0" applyFont="0" applyFill="0" applyBorder="0" applyAlignment="0" applyProtection="0"/>
    <xf numFmtId="223" fontId="47" fillId="0" borderId="0" applyFont="0" applyFill="0" applyBorder="0" applyAlignment="0" applyProtection="0"/>
    <xf numFmtId="224" fontId="47" fillId="0" borderId="0" applyFont="0" applyFill="0" applyBorder="0" applyAlignment="0" applyProtection="0"/>
    <xf numFmtId="225" fontId="113" fillId="0" borderId="0" applyFont="0" applyFill="0" applyBorder="0" applyAlignment="0" applyProtection="0"/>
    <xf numFmtId="0" fontId="114" fillId="6" borderId="0" applyNumberFormat="0" applyBorder="0" applyAlignment="0" applyProtection="0"/>
    <xf numFmtId="0" fontId="39" fillId="42" borderId="0" applyNumberFormat="0" applyBorder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39" fillId="43" borderId="0" applyNumberFormat="0" applyBorder="0" applyAlignment="0" applyProtection="0"/>
    <xf numFmtId="0" fontId="39" fillId="18" borderId="0" applyNumberFormat="0" applyBorder="0" applyAlignment="0" applyProtection="0"/>
    <xf numFmtId="0" fontId="39" fillId="24" borderId="0" applyNumberFormat="0" applyBorder="0" applyAlignment="0" applyProtection="0"/>
    <xf numFmtId="0" fontId="4" fillId="12" borderId="42" applyNumberFormat="0" applyFont="0" applyAlignment="0" applyProtection="0"/>
    <xf numFmtId="0" fontId="115" fillId="44" borderId="30" applyNumberFormat="0" applyAlignment="0" applyProtection="0"/>
    <xf numFmtId="0" fontId="116" fillId="8" borderId="0" applyNumberFormat="0" applyBorder="0" applyAlignment="0" applyProtection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20" fillId="0" borderId="45" applyNumberFormat="0" applyFill="0" applyAlignment="0" applyProtection="0"/>
    <xf numFmtId="0" fontId="121" fillId="0" borderId="46" applyNumberFormat="0" applyFill="0" applyAlignment="0" applyProtection="0"/>
    <xf numFmtId="0" fontId="122" fillId="0" borderId="47" applyNumberFormat="0" applyFill="0" applyAlignment="0" applyProtection="0"/>
    <xf numFmtId="0" fontId="122" fillId="0" borderId="0" applyNumberFormat="0" applyFill="0" applyBorder="0" applyAlignment="0" applyProtection="0"/>
    <xf numFmtId="0" fontId="123" fillId="15" borderId="0" applyNumberFormat="0" applyBorder="0" applyAlignment="0" applyProtection="0"/>
    <xf numFmtId="0" fontId="124" fillId="0" borderId="48" applyNumberFormat="0" applyFill="0" applyAlignment="0" applyProtection="0"/>
    <xf numFmtId="0" fontId="125" fillId="44" borderId="43" applyNumberFormat="0" applyAlignment="0" applyProtection="0"/>
    <xf numFmtId="0" fontId="126" fillId="15" borderId="30" applyNumberFormat="0" applyAlignment="0" applyProtection="0"/>
    <xf numFmtId="0" fontId="127" fillId="7" borderId="0" applyNumberFormat="0" applyBorder="0" applyAlignment="0" applyProtection="0"/>
    <xf numFmtId="0" fontId="128" fillId="33" borderId="31" applyNumberFormat="0" applyAlignment="0" applyProtection="0"/>
    <xf numFmtId="0" fontId="117" fillId="0" borderId="49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0" fillId="0" borderId="0"/>
    <xf numFmtId="0" fontId="4" fillId="0" borderId="0"/>
    <xf numFmtId="0" fontId="18" fillId="0" borderId="0" applyNumberForma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1" fillId="0" borderId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</cellStyleXfs>
  <cellXfs count="336">
    <xf numFmtId="0" fontId="0" fillId="0" borderId="0" xfId="0"/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6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1" xfId="6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170" fontId="10" fillId="0" borderId="0" xfId="1" applyNumberFormat="1" applyFont="1" applyAlignment="1">
      <alignment horizontal="right" vertical="center"/>
    </xf>
    <xf numFmtId="0" fontId="10" fillId="0" borderId="0" xfId="7" applyFont="1" applyAlignment="1">
      <alignment horizontal="left" vertical="center" wrapText="1"/>
    </xf>
    <xf numFmtId="0" fontId="8" fillId="0" borderId="0" xfId="7" applyFont="1" applyAlignment="1">
      <alignment horizontal="left" vertical="center"/>
    </xf>
    <xf numFmtId="0" fontId="10" fillId="0" borderId="0" xfId="0" applyFont="1" applyAlignment="1">
      <alignment horizontal="center" vertical="top"/>
    </xf>
    <xf numFmtId="0" fontId="10" fillId="0" borderId="1" xfId="7" applyFont="1" applyBorder="1" applyAlignment="1">
      <alignment horizontal="left" vertical="center"/>
    </xf>
    <xf numFmtId="0" fontId="10" fillId="0" borderId="1" xfId="7" applyFont="1" applyBorder="1" applyAlignment="1">
      <alignment horizontal="left" vertical="center" wrapText="1"/>
    </xf>
    <xf numFmtId="0" fontId="10" fillId="0" borderId="1" xfId="7" applyFont="1" applyBorder="1" applyAlignment="1">
      <alignment vertical="center" wrapText="1"/>
    </xf>
    <xf numFmtId="170" fontId="10" fillId="2" borderId="1" xfId="1" applyNumberFormat="1" applyFont="1" applyFill="1" applyBorder="1" applyAlignment="1">
      <alignment horizontal="right" vertical="center"/>
    </xf>
    <xf numFmtId="170" fontId="10" fillId="2" borderId="5" xfId="1" applyNumberFormat="1" applyFont="1" applyFill="1" applyBorder="1" applyAlignment="1">
      <alignment horizontal="right" vertical="center"/>
    </xf>
    <xf numFmtId="170" fontId="10" fillId="2" borderId="7" xfId="1" applyNumberFormat="1" applyFont="1" applyFill="1" applyBorder="1" applyAlignment="1">
      <alignment horizontal="right" vertical="center"/>
    </xf>
    <xf numFmtId="170" fontId="10" fillId="2" borderId="8" xfId="1" applyNumberFormat="1" applyFont="1" applyFill="1" applyBorder="1" applyAlignment="1">
      <alignment horizontal="right" vertical="center"/>
    </xf>
    <xf numFmtId="170" fontId="8" fillId="2" borderId="1" xfId="1" applyNumberFormat="1" applyFont="1" applyFill="1" applyBorder="1" applyAlignment="1">
      <alignment horizontal="right" vertical="center"/>
    </xf>
    <xf numFmtId="170" fontId="8" fillId="2" borderId="5" xfId="1" applyNumberFormat="1" applyFont="1" applyFill="1" applyBorder="1" applyAlignment="1">
      <alignment horizontal="right" vertical="center"/>
    </xf>
    <xf numFmtId="0" fontId="8" fillId="0" borderId="1" xfId="7" applyFont="1" applyBorder="1" applyAlignment="1">
      <alignment horizontal="left" vertical="center"/>
    </xf>
    <xf numFmtId="0" fontId="8" fillId="0" borderId="1" xfId="8" applyFont="1" applyBorder="1" applyAlignment="1">
      <alignment horizontal="left" vertical="center"/>
    </xf>
    <xf numFmtId="0" fontId="10" fillId="0" borderId="0" xfId="7" applyFont="1" applyAlignment="1">
      <alignment horizontal="left" vertical="center"/>
    </xf>
    <xf numFmtId="0" fontId="10" fillId="2" borderId="12" xfId="7" applyFont="1" applyFill="1" applyBorder="1" applyAlignment="1">
      <alignment vertical="center"/>
    </xf>
    <xf numFmtId="170" fontId="10" fillId="2" borderId="10" xfId="1" applyNumberFormat="1" applyFont="1" applyFill="1" applyBorder="1" applyAlignment="1">
      <alignment horizontal="right" vertical="center"/>
    </xf>
    <xf numFmtId="170" fontId="10" fillId="2" borderId="11" xfId="1" applyNumberFormat="1" applyFont="1" applyFill="1" applyBorder="1" applyAlignment="1">
      <alignment horizontal="right" vertical="center"/>
    </xf>
    <xf numFmtId="170" fontId="8" fillId="0" borderId="0" xfId="1" applyNumberFormat="1" applyFont="1" applyAlignment="1">
      <alignment horizontal="right" vertical="center"/>
    </xf>
    <xf numFmtId="0" fontId="8" fillId="0" borderId="7" xfId="7" applyFont="1" applyBorder="1" applyAlignment="1">
      <alignment horizontal="left" vertical="center"/>
    </xf>
    <xf numFmtId="0" fontId="10" fillId="2" borderId="7" xfId="7" applyFont="1" applyFill="1" applyBorder="1" applyAlignment="1">
      <alignment horizontal="left" vertical="center"/>
    </xf>
    <xf numFmtId="0" fontId="15" fillId="2" borderId="12" xfId="0" applyFont="1" applyFill="1" applyBorder="1"/>
    <xf numFmtId="170" fontId="14" fillId="2" borderId="7" xfId="1" applyNumberFormat="1" applyFont="1" applyFill="1" applyBorder="1" applyAlignment="1">
      <alignment horizontal="right" vertical="center"/>
    </xf>
    <xf numFmtId="170" fontId="14" fillId="2" borderId="8" xfId="1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2" borderId="12" xfId="0" applyFont="1" applyFill="1" applyBorder="1" applyAlignment="1">
      <alignment vertical="center" wrapText="1"/>
    </xf>
    <xf numFmtId="0" fontId="14" fillId="2" borderId="15" xfId="0" applyFont="1" applyFill="1" applyBorder="1" applyAlignment="1">
      <alignment vertical="center"/>
    </xf>
    <xf numFmtId="170" fontId="14" fillId="2" borderId="1" xfId="1" applyNumberFormat="1" applyFont="1" applyFill="1" applyBorder="1" applyAlignment="1">
      <alignment horizontal="right" vertical="center"/>
    </xf>
    <xf numFmtId="170" fontId="14" fillId="2" borderId="5" xfId="1" applyNumberFormat="1" applyFont="1" applyFill="1" applyBorder="1" applyAlignment="1">
      <alignment horizontal="right" vertical="center"/>
    </xf>
    <xf numFmtId="0" fontId="14" fillId="2" borderId="16" xfId="0" applyFont="1" applyFill="1" applyBorder="1" applyAlignment="1">
      <alignment vertical="center" wrapText="1"/>
    </xf>
    <xf numFmtId="170" fontId="14" fillId="2" borderId="13" xfId="1" applyNumberFormat="1" applyFont="1" applyFill="1" applyBorder="1" applyAlignment="1">
      <alignment horizontal="right" vertical="center"/>
    </xf>
    <xf numFmtId="170" fontId="14" fillId="2" borderId="14" xfId="1" applyNumberFormat="1" applyFont="1" applyFill="1" applyBorder="1" applyAlignment="1">
      <alignment horizontal="right" vertical="center"/>
    </xf>
    <xf numFmtId="170" fontId="8" fillId="2" borderId="7" xfId="1" applyNumberFormat="1" applyFont="1" applyFill="1" applyBorder="1" applyAlignment="1">
      <alignment horizontal="right" vertical="center"/>
    </xf>
    <xf numFmtId="170" fontId="8" fillId="2" borderId="8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0" fillId="2" borderId="10" xfId="7" applyFont="1" applyFill="1" applyBorder="1" applyAlignment="1">
      <alignment vertical="center"/>
    </xf>
    <xf numFmtId="49" fontId="8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top" wrapText="1"/>
    </xf>
    <xf numFmtId="0" fontId="8" fillId="0" borderId="10" xfId="0" applyFont="1" applyBorder="1" applyAlignment="1">
      <alignment vertical="top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10" fillId="0" borderId="2" xfId="7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7" xfId="7" applyFont="1" applyBorder="1" applyAlignment="1">
      <alignment horizontal="left" vertical="center"/>
    </xf>
    <xf numFmtId="170" fontId="10" fillId="2" borderId="17" xfId="1" applyNumberFormat="1" applyFont="1" applyFill="1" applyBorder="1" applyAlignment="1">
      <alignment horizontal="right" vertical="center"/>
    </xf>
    <xf numFmtId="170" fontId="10" fillId="2" borderId="4" xfId="1" applyNumberFormat="1" applyFont="1" applyFill="1" applyBorder="1" applyAlignment="1">
      <alignment horizontal="right" vertical="center"/>
    </xf>
    <xf numFmtId="0" fontId="10" fillId="0" borderId="3" xfId="7" applyFont="1" applyBorder="1" applyAlignment="1">
      <alignment horizontal="center" vertical="center"/>
    </xf>
    <xf numFmtId="0" fontId="10" fillId="0" borderId="23" xfId="7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top"/>
    </xf>
    <xf numFmtId="49" fontId="10" fillId="0" borderId="25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7" xfId="7" applyFont="1" applyBorder="1" applyAlignment="1">
      <alignment horizontal="left" vertical="center"/>
    </xf>
    <xf numFmtId="170" fontId="8" fillId="2" borderId="17" xfId="1" applyNumberFormat="1" applyFont="1" applyFill="1" applyBorder="1" applyAlignment="1">
      <alignment horizontal="right" vertical="center"/>
    </xf>
    <xf numFmtId="170" fontId="8" fillId="2" borderId="4" xfId="1" applyNumberFormat="1" applyFont="1" applyFill="1" applyBorder="1" applyAlignment="1">
      <alignment horizontal="right" vertical="center"/>
    </xf>
    <xf numFmtId="0" fontId="8" fillId="0" borderId="17" xfId="8" applyFont="1" applyBorder="1" applyAlignment="1">
      <alignment horizontal="left" vertical="center"/>
    </xf>
    <xf numFmtId="0" fontId="10" fillId="2" borderId="12" xfId="7" applyFont="1" applyFill="1" applyBorder="1" applyAlignment="1">
      <alignment horizontal="center" vertical="center"/>
    </xf>
    <xf numFmtId="0" fontId="10" fillId="2" borderId="9" xfId="7" applyFont="1" applyFill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0" fontId="8" fillId="0" borderId="0" xfId="1" applyNumberFormat="1" applyFont="1"/>
    <xf numFmtId="170" fontId="8" fillId="0" borderId="0" xfId="0" applyNumberFormat="1" applyFont="1" applyAlignment="1">
      <alignment vertical="center"/>
    </xf>
    <xf numFmtId="170" fontId="8" fillId="3" borderId="1" xfId="1" applyNumberFormat="1" applyFont="1" applyFill="1" applyBorder="1" applyAlignment="1">
      <alignment horizontal="right" vertical="center"/>
    </xf>
    <xf numFmtId="170" fontId="10" fillId="0" borderId="0" xfId="0" applyNumberFormat="1" applyFont="1" applyAlignment="1">
      <alignment vertical="center"/>
    </xf>
    <xf numFmtId="170" fontId="10" fillId="3" borderId="1" xfId="1" applyNumberFormat="1" applyFont="1" applyFill="1" applyBorder="1" applyAlignment="1">
      <alignment horizontal="right" vertical="center"/>
    </xf>
    <xf numFmtId="0" fontId="10" fillId="0" borderId="1" xfId="10" applyFont="1" applyBorder="1" applyAlignment="1">
      <alignment horizontal="left" vertical="center" wrapText="1"/>
    </xf>
    <xf numFmtId="0" fontId="10" fillId="0" borderId="1" xfId="10" applyFont="1" applyBorder="1" applyAlignment="1">
      <alignment horizontal="left" vertical="center"/>
    </xf>
    <xf numFmtId="170" fontId="10" fillId="2" borderId="27" xfId="1" applyNumberFormat="1" applyFont="1" applyFill="1" applyBorder="1" applyAlignment="1">
      <alignment horizontal="right" vertical="center"/>
    </xf>
    <xf numFmtId="170" fontId="8" fillId="2" borderId="27" xfId="1" applyNumberFormat="1" applyFont="1" applyFill="1" applyBorder="1" applyAlignment="1">
      <alignment horizontal="right" vertical="center"/>
    </xf>
    <xf numFmtId="0" fontId="8" fillId="0" borderId="28" xfId="7" applyFont="1" applyBorder="1" applyAlignment="1">
      <alignment horizontal="left" vertical="center"/>
    </xf>
    <xf numFmtId="0" fontId="8" fillId="0" borderId="19" xfId="8" applyFont="1" applyBorder="1" applyAlignment="1">
      <alignment horizontal="left" vertical="center"/>
    </xf>
    <xf numFmtId="0" fontId="8" fillId="0" borderId="19" xfId="7" applyFont="1" applyBorder="1" applyAlignment="1">
      <alignment horizontal="left" vertical="center"/>
    </xf>
    <xf numFmtId="0" fontId="8" fillId="0" borderId="19" xfId="7" applyFont="1" applyBorder="1" applyAlignment="1">
      <alignment horizontal="left" vertical="center" wrapText="1"/>
    </xf>
    <xf numFmtId="0" fontId="10" fillId="0" borderId="19" xfId="7" applyFont="1" applyBorder="1" applyAlignment="1">
      <alignment horizontal="left" vertical="center"/>
    </xf>
    <xf numFmtId="170" fontId="8" fillId="2" borderId="26" xfId="1" applyNumberFormat="1" applyFont="1" applyFill="1" applyBorder="1" applyAlignment="1">
      <alignment horizontal="right" vertical="center"/>
    </xf>
    <xf numFmtId="170" fontId="10" fillId="2" borderId="18" xfId="1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168" fontId="8" fillId="0" borderId="0" xfId="0" applyNumberFormat="1" applyFont="1"/>
    <xf numFmtId="167" fontId="8" fillId="0" borderId="0" xfId="1" applyFont="1"/>
    <xf numFmtId="43" fontId="8" fillId="0" borderId="0" xfId="0" applyNumberFormat="1" applyFont="1"/>
    <xf numFmtId="43" fontId="10" fillId="0" borderId="0" xfId="0" applyNumberFormat="1" applyFont="1" applyAlignment="1">
      <alignment vertical="center"/>
    </xf>
    <xf numFmtId="170" fontId="8" fillId="0" borderId="0" xfId="1" applyNumberFormat="1" applyFont="1" applyAlignment="1">
      <alignment vertical="center"/>
    </xf>
    <xf numFmtId="170" fontId="10" fillId="0" borderId="0" xfId="1" applyNumberFormat="1" applyFont="1" applyAlignment="1">
      <alignment vertical="center"/>
    </xf>
    <xf numFmtId="170" fontId="14" fillId="0" borderId="0" xfId="0" applyNumberFormat="1" applyFont="1" applyAlignment="1">
      <alignment vertical="center"/>
    </xf>
    <xf numFmtId="167" fontId="8" fillId="0" borderId="0" xfId="1" applyFont="1" applyFill="1" applyAlignment="1">
      <alignment vertical="center"/>
    </xf>
    <xf numFmtId="167" fontId="8" fillId="0" borderId="0" xfId="1" applyFont="1" applyFill="1" applyAlignment="1">
      <alignment horizontal="center" vertical="top"/>
    </xf>
    <xf numFmtId="0" fontId="8" fillId="0" borderId="0" xfId="0" applyFont="1" applyFill="1" applyAlignment="1">
      <alignment horizontal="center" vertical="top"/>
    </xf>
    <xf numFmtId="167" fontId="10" fillId="0" borderId="0" xfId="1" applyFont="1" applyFill="1" applyAlignment="1">
      <alignment vertical="center"/>
    </xf>
    <xf numFmtId="0" fontId="10" fillId="0" borderId="0" xfId="0" applyFont="1" applyFill="1" applyAlignment="1">
      <alignment vertical="center"/>
    </xf>
    <xf numFmtId="167" fontId="9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170" fontId="8" fillId="3" borderId="28" xfId="1" applyNumberFormat="1" applyFont="1" applyFill="1" applyBorder="1" applyAlignment="1">
      <alignment horizontal="left" vertical="center"/>
    </xf>
    <xf numFmtId="0" fontId="8" fillId="0" borderId="1" xfId="7" applyFont="1" applyFill="1" applyBorder="1" applyAlignment="1">
      <alignment horizontal="left" vertical="center"/>
    </xf>
    <xf numFmtId="170" fontId="8" fillId="0" borderId="0" xfId="0" applyNumberFormat="1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10" fillId="0" borderId="0" xfId="0" applyNumberFormat="1" applyFont="1" applyAlignment="1">
      <alignment vertical="center"/>
    </xf>
    <xf numFmtId="0" fontId="130" fillId="0" borderId="0" xfId="0" applyFont="1" applyAlignment="1">
      <alignment vertical="center"/>
    </xf>
    <xf numFmtId="170" fontId="8" fillId="0" borderId="0" xfId="1" applyNumberFormat="1" applyFont="1" applyAlignment="1">
      <alignment vertical="top"/>
    </xf>
    <xf numFmtId="170" fontId="14" fillId="0" borderId="0" xfId="1" applyNumberFormat="1" applyFont="1" applyAlignment="1">
      <alignment vertical="center"/>
    </xf>
    <xf numFmtId="170" fontId="129" fillId="2" borderId="17" xfId="1" applyNumberFormat="1" applyFont="1" applyFill="1" applyBorder="1" applyAlignment="1">
      <alignment horizontal="right" vertical="center"/>
    </xf>
    <xf numFmtId="170" fontId="129" fillId="2" borderId="1" xfId="1" applyNumberFormat="1" applyFont="1" applyFill="1" applyBorder="1" applyAlignment="1">
      <alignment horizontal="right" vertical="center"/>
    </xf>
    <xf numFmtId="170" fontId="129" fillId="3" borderId="1" xfId="1" applyNumberFormat="1" applyFont="1" applyFill="1" applyBorder="1" applyAlignment="1">
      <alignment horizontal="right" vertical="center"/>
    </xf>
    <xf numFmtId="43" fontId="10" fillId="0" borderId="0" xfId="0" applyNumberFormat="1" applyFont="1" applyFill="1" applyAlignment="1">
      <alignment vertical="center"/>
    </xf>
    <xf numFmtId="0" fontId="10" fillId="0" borderId="0" xfId="7" applyFont="1" applyFill="1" applyAlignment="1">
      <alignment horizontal="left" vertical="center"/>
    </xf>
    <xf numFmtId="167" fontId="10" fillId="0" borderId="0" xfId="1" applyFont="1" applyFill="1" applyAlignment="1">
      <alignment horizontal="left" vertical="center"/>
    </xf>
    <xf numFmtId="170" fontId="10" fillId="0" borderId="0" xfId="0" applyNumberFormat="1" applyFont="1" applyFill="1" applyAlignment="1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4" fillId="0" borderId="0" xfId="0" applyFont="1"/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8" fillId="0" borderId="0" xfId="0" applyFont="1" applyAlignment="1" applyProtection="1">
      <alignment horizontal="left"/>
      <protection locked="0"/>
    </xf>
    <xf numFmtId="0" fontId="12" fillId="0" borderId="0" xfId="7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24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27" applyFont="1" applyFill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10" fillId="45" borderId="50" xfId="734" applyFont="1" applyFill="1" applyBorder="1" applyAlignment="1">
      <alignment horizontal="center" vertical="center" textRotation="90"/>
    </xf>
    <xf numFmtId="0" fontId="10" fillId="45" borderId="51" xfId="0" applyNumberFormat="1" applyFont="1" applyFill="1" applyBorder="1" applyAlignment="1" applyProtection="1">
      <alignment horizontal="center" vertical="center" wrapText="1"/>
    </xf>
    <xf numFmtId="0" fontId="10" fillId="2" borderId="52" xfId="0" applyNumberFormat="1" applyFont="1" applyFill="1" applyBorder="1" applyAlignment="1" applyProtection="1">
      <alignment horizontal="center" vertical="center" wrapText="1"/>
    </xf>
    <xf numFmtId="0" fontId="10" fillId="2" borderId="53" xfId="0" applyNumberFormat="1" applyFont="1" applyFill="1" applyBorder="1" applyAlignment="1" applyProtection="1">
      <alignment horizontal="center" vertical="center" wrapText="1"/>
    </xf>
    <xf numFmtId="0" fontId="10" fillId="3" borderId="53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center"/>
    </xf>
    <xf numFmtId="0" fontId="10" fillId="2" borderId="54" xfId="0" applyNumberFormat="1" applyFont="1" applyFill="1" applyBorder="1" applyAlignment="1" applyProtection="1">
      <alignment horizontal="center" vertical="center" wrapText="1"/>
    </xf>
    <xf numFmtId="0" fontId="10" fillId="45" borderId="55" xfId="734" applyFont="1" applyFill="1" applyBorder="1" applyAlignment="1">
      <alignment horizontal="center" vertical="center" textRotation="90"/>
    </xf>
    <xf numFmtId="0" fontId="10" fillId="45" borderId="56" xfId="0" applyNumberFormat="1" applyFont="1" applyFill="1" applyBorder="1" applyAlignment="1" applyProtection="1">
      <alignment horizontal="center" vertical="center" wrapText="1"/>
    </xf>
    <xf numFmtId="0" fontId="131" fillId="2" borderId="57" xfId="0" applyFont="1" applyFill="1" applyBorder="1" applyAlignment="1">
      <alignment horizontal="center" vertical="center" wrapText="1"/>
    </xf>
    <xf numFmtId="0" fontId="131" fillId="2" borderId="40" xfId="0" applyFont="1" applyFill="1" applyBorder="1" applyAlignment="1">
      <alignment horizontal="center" vertical="center" wrapText="1"/>
    </xf>
    <xf numFmtId="0" fontId="131" fillId="2" borderId="40" xfId="0" applyFont="1" applyFill="1" applyBorder="1" applyAlignment="1">
      <alignment vertical="center" wrapText="1"/>
    </xf>
    <xf numFmtId="0" fontId="10" fillId="3" borderId="40" xfId="0" applyFont="1" applyFill="1" applyBorder="1" applyAlignment="1" applyProtection="1">
      <alignment horizontal="center" vertical="center" wrapText="1"/>
    </xf>
    <xf numFmtId="0" fontId="131" fillId="2" borderId="40" xfId="0" applyFont="1" applyFill="1" applyBorder="1" applyAlignment="1" applyProtection="1">
      <alignment horizontal="center" vertical="center" textRotation="90" wrapText="1"/>
    </xf>
    <xf numFmtId="0" fontId="131" fillId="2" borderId="56" xfId="0" applyFont="1" applyFill="1" applyBorder="1" applyAlignment="1" applyProtection="1">
      <alignment horizontal="center" vertical="center" textRotation="90" wrapText="1"/>
    </xf>
    <xf numFmtId="0" fontId="131" fillId="2" borderId="58" xfId="0" applyFont="1" applyFill="1" applyBorder="1" applyAlignment="1" applyProtection="1">
      <alignment horizontal="center" vertical="center" textRotation="90" wrapText="1"/>
    </xf>
    <xf numFmtId="0" fontId="10" fillId="45" borderId="59" xfId="734" applyFont="1" applyFill="1" applyBorder="1" applyAlignment="1">
      <alignment horizontal="center" vertical="center" textRotation="90"/>
    </xf>
    <xf numFmtId="0" fontId="10" fillId="45" borderId="60" xfId="0" applyNumberFormat="1" applyFont="1" applyFill="1" applyBorder="1" applyAlignment="1" applyProtection="1">
      <alignment horizontal="center" vertical="center" wrapText="1"/>
    </xf>
    <xf numFmtId="0" fontId="8" fillId="2" borderId="61" xfId="0" applyFont="1" applyFill="1" applyBorder="1" applyAlignment="1">
      <alignment horizontal="center" vertical="center" textRotation="90" wrapText="1"/>
    </xf>
    <xf numFmtId="0" fontId="8" fillId="2" borderId="62" xfId="0" applyFont="1" applyFill="1" applyBorder="1" applyAlignment="1">
      <alignment horizontal="center" vertical="center" textRotation="90" wrapText="1"/>
    </xf>
    <xf numFmtId="0" fontId="10" fillId="3" borderId="62" xfId="0" applyFont="1" applyFill="1" applyBorder="1" applyAlignment="1" applyProtection="1">
      <alignment horizontal="center" vertical="center" wrapText="1"/>
    </xf>
    <xf numFmtId="0" fontId="131" fillId="2" borderId="62" xfId="0" applyFont="1" applyFill="1" applyBorder="1" applyAlignment="1" applyProtection="1">
      <alignment horizontal="center" vertical="center" textRotation="90" wrapText="1"/>
    </xf>
    <xf numFmtId="0" fontId="131" fillId="2" borderId="60" xfId="0" applyFont="1" applyFill="1" applyBorder="1" applyAlignment="1" applyProtection="1">
      <alignment horizontal="center" vertical="center" textRotation="90" wrapText="1"/>
    </xf>
    <xf numFmtId="0" fontId="131" fillId="2" borderId="63" xfId="0" applyFont="1" applyFill="1" applyBorder="1" applyAlignment="1" applyProtection="1">
      <alignment horizontal="center" vertical="center" textRotation="90" wrapText="1"/>
    </xf>
    <xf numFmtId="49" fontId="14" fillId="3" borderId="64" xfId="56" applyNumberFormat="1" applyFont="1" applyFill="1" applyBorder="1" applyAlignment="1">
      <alignment horizontal="center" vertical="center"/>
    </xf>
    <xf numFmtId="170" fontId="11" fillId="46" borderId="65" xfId="731" applyNumberFormat="1" applyFont="1" applyFill="1" applyBorder="1" applyAlignment="1">
      <alignment wrapText="1"/>
    </xf>
    <xf numFmtId="170" fontId="131" fillId="46" borderId="66" xfId="731" applyNumberFormat="1" applyFont="1" applyFill="1" applyBorder="1"/>
    <xf numFmtId="170" fontId="131" fillId="46" borderId="67" xfId="731" applyNumberFormat="1" applyFont="1" applyFill="1" applyBorder="1"/>
    <xf numFmtId="170" fontId="11" fillId="47" borderId="67" xfId="731" applyNumberFormat="1" applyFont="1" applyFill="1" applyBorder="1" applyAlignment="1" applyProtection="1">
      <alignment vertical="center" wrapText="1"/>
      <protection locked="0"/>
    </xf>
    <xf numFmtId="170" fontId="131" fillId="46" borderId="67" xfId="731" applyNumberFormat="1" applyFont="1" applyFill="1" applyBorder="1" applyAlignment="1">
      <alignment horizontal="center"/>
    </xf>
    <xf numFmtId="170" fontId="131" fillId="46" borderId="67" xfId="731" applyNumberFormat="1" applyFont="1" applyFill="1" applyBorder="1" applyAlignment="1"/>
    <xf numFmtId="170" fontId="131" fillId="46" borderId="65" xfId="731" applyNumberFormat="1" applyFont="1" applyFill="1" applyBorder="1"/>
    <xf numFmtId="170" fontId="131" fillId="46" borderId="64" xfId="731" applyNumberFormat="1" applyFont="1" applyFill="1" applyBorder="1"/>
    <xf numFmtId="49" fontId="132" fillId="0" borderId="68" xfId="56" applyNumberFormat="1" applyFont="1" applyBorder="1" applyAlignment="1">
      <alignment horizontal="right" vertical="center"/>
    </xf>
    <xf numFmtId="2" fontId="8" fillId="0" borderId="69" xfId="27" applyNumberFormat="1" applyFont="1" applyBorder="1" applyAlignment="1">
      <alignment vertical="center" wrapText="1"/>
    </xf>
    <xf numFmtId="170" fontId="11" fillId="47" borderId="70" xfId="731" applyNumberFormat="1" applyFont="1" applyFill="1" applyBorder="1" applyAlignment="1" applyProtection="1">
      <alignment vertical="center" wrapText="1"/>
      <protection locked="0"/>
    </xf>
    <xf numFmtId="170" fontId="131" fillId="0" borderId="71" xfId="731" applyNumberFormat="1" applyFont="1" applyBorder="1" applyAlignment="1" applyProtection="1">
      <alignment vertical="center" wrapText="1"/>
      <protection locked="0"/>
    </xf>
    <xf numFmtId="170" fontId="131" fillId="0" borderId="71" xfId="731" applyNumberFormat="1" applyFont="1" applyBorder="1" applyAlignment="1" applyProtection="1">
      <alignment vertical="center"/>
      <protection locked="0"/>
    </xf>
    <xf numFmtId="170" fontId="131" fillId="0" borderId="40" xfId="73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170" fontId="131" fillId="0" borderId="68" xfId="731" applyNumberFormat="1" applyFont="1" applyBorder="1" applyAlignment="1" applyProtection="1">
      <alignment vertical="center" wrapText="1"/>
      <protection locked="0"/>
    </xf>
    <xf numFmtId="170" fontId="131" fillId="0" borderId="69" xfId="731" applyNumberFormat="1" applyFont="1" applyBorder="1" applyAlignment="1" applyProtection="1">
      <alignment vertical="center" wrapText="1"/>
      <protection locked="0"/>
    </xf>
    <xf numFmtId="49" fontId="132" fillId="0" borderId="58" xfId="56" applyNumberFormat="1" applyFont="1" applyBorder="1" applyAlignment="1">
      <alignment horizontal="right" vertical="center"/>
    </xf>
    <xf numFmtId="2" fontId="8" fillId="0" borderId="56" xfId="27" applyNumberFormat="1" applyFont="1" applyBorder="1" applyAlignment="1">
      <alignment vertical="center" wrapText="1"/>
    </xf>
    <xf numFmtId="170" fontId="131" fillId="0" borderId="57" xfId="731" applyNumberFormat="1" applyFont="1" applyFill="1" applyBorder="1" applyAlignment="1" applyProtection="1">
      <alignment vertical="center" wrapText="1"/>
      <protection locked="0"/>
    </xf>
    <xf numFmtId="170" fontId="131" fillId="0" borderId="40" xfId="731" applyNumberFormat="1" applyFont="1" applyFill="1" applyBorder="1" applyAlignment="1" applyProtection="1">
      <alignment vertical="center"/>
      <protection locked="0"/>
    </xf>
    <xf numFmtId="170" fontId="11" fillId="47" borderId="57" xfId="731" applyNumberFormat="1" applyFont="1" applyFill="1" applyBorder="1" applyAlignment="1" applyProtection="1">
      <alignment vertical="center" wrapText="1"/>
      <protection locked="0"/>
    </xf>
    <xf numFmtId="170" fontId="131" fillId="0" borderId="40" xfId="731" applyNumberFormat="1" applyFont="1" applyFill="1" applyBorder="1" applyAlignment="1" applyProtection="1">
      <alignment horizontal="center" vertical="center"/>
      <protection locked="0"/>
    </xf>
    <xf numFmtId="170" fontId="131" fillId="0" borderId="40" xfId="731" applyNumberFormat="1" applyFont="1" applyBorder="1" applyAlignment="1" applyProtection="1">
      <alignment vertical="center"/>
      <protection locked="0"/>
    </xf>
    <xf numFmtId="170" fontId="131" fillId="0" borderId="40" xfId="731" applyNumberFormat="1" applyFont="1" applyBorder="1" applyAlignment="1" applyProtection="1">
      <alignment vertical="center" wrapText="1"/>
      <protection locked="0"/>
    </xf>
    <xf numFmtId="170" fontId="131" fillId="0" borderId="56" xfId="731" applyNumberFormat="1" applyFont="1" applyBorder="1" applyAlignment="1" applyProtection="1">
      <alignment vertical="center" wrapText="1"/>
      <protection locked="0"/>
    </xf>
    <xf numFmtId="170" fontId="131" fillId="0" borderId="58" xfId="731" applyNumberFormat="1" applyFont="1" applyBorder="1" applyAlignment="1" applyProtection="1">
      <alignment vertical="center" wrapText="1"/>
      <protection locked="0"/>
    </xf>
    <xf numFmtId="170" fontId="131" fillId="0" borderId="40" xfId="731" applyNumberFormat="1" applyFont="1" applyBorder="1" applyAlignment="1" applyProtection="1">
      <alignment horizontal="center" vertical="center"/>
      <protection locked="0"/>
    </xf>
    <xf numFmtId="49" fontId="132" fillId="0" borderId="72" xfId="56" applyNumberFormat="1" applyFont="1" applyBorder="1" applyAlignment="1">
      <alignment horizontal="right" vertical="center"/>
    </xf>
    <xf numFmtId="2" fontId="8" fillId="0" borderId="73" xfId="27" applyNumberFormat="1" applyFont="1" applyBorder="1" applyAlignment="1">
      <alignment vertical="center" wrapText="1"/>
    </xf>
    <xf numFmtId="170" fontId="131" fillId="0" borderId="74" xfId="731" applyNumberFormat="1" applyFont="1" applyFill="1" applyBorder="1" applyAlignment="1">
      <alignment vertical="center" wrapText="1"/>
    </xf>
    <xf numFmtId="170" fontId="131" fillId="0" borderId="32" xfId="731" applyNumberFormat="1" applyFont="1" applyFill="1" applyBorder="1" applyAlignment="1">
      <alignment vertical="center" wrapText="1"/>
    </xf>
    <xf numFmtId="170" fontId="131" fillId="0" borderId="32" xfId="731" applyNumberFormat="1" applyFont="1" applyFill="1" applyBorder="1" applyAlignment="1">
      <alignment vertical="center"/>
    </xf>
    <xf numFmtId="170" fontId="11" fillId="47" borderId="74" xfId="731" applyNumberFormat="1" applyFont="1" applyFill="1" applyBorder="1" applyAlignment="1" applyProtection="1">
      <alignment vertical="center" wrapText="1"/>
      <protection locked="0"/>
    </xf>
    <xf numFmtId="170" fontId="131" fillId="0" borderId="32" xfId="731" applyNumberFormat="1" applyFont="1" applyFill="1" applyBorder="1" applyAlignment="1">
      <alignment horizontal="center" vertical="center"/>
    </xf>
    <xf numFmtId="170" fontId="131" fillId="0" borderId="73" xfId="731" applyNumberFormat="1" applyFont="1" applyFill="1" applyBorder="1" applyAlignment="1">
      <alignment vertical="center" wrapText="1"/>
    </xf>
    <xf numFmtId="170" fontId="131" fillId="0" borderId="72" xfId="731" applyNumberFormat="1" applyFont="1" applyFill="1" applyBorder="1" applyAlignment="1">
      <alignment vertical="center" wrapText="1"/>
    </xf>
    <xf numFmtId="170" fontId="131" fillId="0" borderId="67" xfId="731" applyNumberFormat="1" applyFont="1" applyFill="1" applyBorder="1" applyAlignment="1">
      <alignment wrapText="1"/>
    </xf>
    <xf numFmtId="170" fontId="131" fillId="0" borderId="67" xfId="731" applyNumberFormat="1" applyFont="1" applyFill="1" applyBorder="1" applyAlignment="1"/>
    <xf numFmtId="170" fontId="131" fillId="48" borderId="67" xfId="731" applyNumberFormat="1" applyFont="1" applyFill="1" applyBorder="1" applyAlignment="1">
      <alignment wrapText="1"/>
    </xf>
    <xf numFmtId="170" fontId="131" fillId="48" borderId="67" xfId="731" applyNumberFormat="1" applyFont="1" applyFill="1" applyBorder="1" applyAlignment="1">
      <alignment horizontal="center"/>
    </xf>
    <xf numFmtId="170" fontId="131" fillId="48" borderId="67" xfId="731" applyNumberFormat="1" applyFont="1" applyFill="1" applyBorder="1" applyAlignment="1"/>
    <xf numFmtId="170" fontId="131" fillId="48" borderId="64" xfId="731" applyNumberFormat="1" applyFont="1" applyFill="1" applyBorder="1" applyAlignment="1">
      <alignment wrapText="1"/>
    </xf>
    <xf numFmtId="170" fontId="131" fillId="48" borderId="65" xfId="731" applyNumberFormat="1" applyFont="1" applyFill="1" applyBorder="1" applyAlignment="1">
      <alignment wrapText="1"/>
    </xf>
    <xf numFmtId="170" fontId="11" fillId="47" borderId="75" xfId="731" applyNumberFormat="1" applyFont="1" applyFill="1" applyBorder="1" applyAlignment="1" applyProtection="1">
      <alignment vertical="center" wrapText="1"/>
      <protection locked="0"/>
    </xf>
    <xf numFmtId="0" fontId="8" fillId="49" borderId="69" xfId="56" applyFont="1" applyFill="1" applyBorder="1" applyAlignment="1">
      <alignment vertical="center" wrapText="1"/>
    </xf>
    <xf numFmtId="170" fontId="131" fillId="48" borderId="70" xfId="731" applyNumberFormat="1" applyFont="1" applyFill="1" applyBorder="1" applyAlignment="1">
      <alignment wrapText="1"/>
    </xf>
    <xf numFmtId="170" fontId="131" fillId="48" borderId="71" xfId="731" applyNumberFormat="1" applyFont="1" applyFill="1" applyBorder="1" applyAlignment="1">
      <alignment wrapText="1"/>
    </xf>
    <xf numFmtId="170" fontId="131" fillId="0" borderId="71" xfId="731" applyNumberFormat="1" applyFont="1" applyFill="1" applyBorder="1" applyAlignment="1">
      <alignment wrapText="1"/>
    </xf>
    <xf numFmtId="170" fontId="131" fillId="48" borderId="71" xfId="731" applyNumberFormat="1" applyFont="1" applyFill="1" applyBorder="1" applyAlignment="1"/>
    <xf numFmtId="170" fontId="11" fillId="47" borderId="53" xfId="731" applyNumberFormat="1" applyFont="1" applyFill="1" applyBorder="1" applyAlignment="1" applyProtection="1">
      <alignment vertical="center" wrapText="1"/>
      <protection locked="0"/>
    </xf>
    <xf numFmtId="170" fontId="131" fillId="48" borderId="71" xfId="731" applyNumberFormat="1" applyFont="1" applyFill="1" applyBorder="1" applyAlignment="1">
      <alignment horizontal="center"/>
    </xf>
    <xf numFmtId="170" fontId="131" fillId="48" borderId="68" xfId="731" applyNumberFormat="1" applyFont="1" applyFill="1" applyBorder="1" applyAlignment="1">
      <alignment wrapText="1"/>
    </xf>
    <xf numFmtId="170" fontId="131" fillId="48" borderId="69" xfId="731" applyNumberFormat="1" applyFont="1" applyFill="1" applyBorder="1" applyAlignment="1">
      <alignment wrapText="1"/>
    </xf>
    <xf numFmtId="49" fontId="132" fillId="0" borderId="72" xfId="56" applyNumberFormat="1" applyFont="1" applyFill="1" applyBorder="1" applyAlignment="1">
      <alignment horizontal="right" vertical="center"/>
    </xf>
    <xf numFmtId="2" fontId="8" fillId="49" borderId="73" xfId="56" applyNumberFormat="1" applyFont="1" applyFill="1" applyBorder="1" applyAlignment="1">
      <alignment vertical="center" wrapText="1"/>
    </xf>
    <xf numFmtId="170" fontId="131" fillId="48" borderId="74" xfId="731" applyNumberFormat="1" applyFont="1" applyFill="1" applyBorder="1" applyAlignment="1">
      <alignment wrapText="1"/>
    </xf>
    <xf numFmtId="170" fontId="131" fillId="48" borderId="32" xfId="731" applyNumberFormat="1" applyFont="1" applyFill="1" applyBorder="1" applyAlignment="1">
      <alignment wrapText="1"/>
    </xf>
    <xf numFmtId="170" fontId="131" fillId="0" borderId="32" xfId="731" applyNumberFormat="1" applyFont="1" applyFill="1" applyBorder="1" applyAlignment="1">
      <alignment wrapText="1"/>
    </xf>
    <xf numFmtId="170" fontId="131" fillId="48" borderId="32" xfId="731" applyNumberFormat="1" applyFont="1" applyFill="1" applyBorder="1" applyAlignment="1"/>
    <xf numFmtId="170" fontId="131" fillId="48" borderId="32" xfId="731" applyNumberFormat="1" applyFont="1" applyFill="1" applyBorder="1" applyAlignment="1">
      <alignment horizontal="center"/>
    </xf>
    <xf numFmtId="170" fontId="131" fillId="48" borderId="72" xfId="731" applyNumberFormat="1" applyFont="1" applyFill="1" applyBorder="1" applyAlignment="1">
      <alignment wrapText="1"/>
    </xf>
    <xf numFmtId="170" fontId="131" fillId="48" borderId="73" xfId="731" applyNumberFormat="1" applyFont="1" applyFill="1" applyBorder="1" applyAlignment="1">
      <alignment wrapText="1"/>
    </xf>
    <xf numFmtId="170" fontId="131" fillId="0" borderId="66" xfId="731" applyNumberFormat="1" applyFont="1" applyBorder="1" applyAlignment="1" applyProtection="1">
      <alignment vertical="center" wrapText="1"/>
      <protection locked="0"/>
    </xf>
    <xf numFmtId="170" fontId="131" fillId="0" borderId="67" xfId="731" applyNumberFormat="1" applyFont="1" applyBorder="1" applyAlignment="1" applyProtection="1">
      <alignment vertical="center" wrapText="1"/>
      <protection locked="0"/>
    </xf>
    <xf numFmtId="170" fontId="131" fillId="0" borderId="67" xfId="731" applyNumberFormat="1" applyFont="1" applyFill="1" applyBorder="1" applyAlignment="1" applyProtection="1">
      <alignment vertical="center" wrapText="1"/>
      <protection locked="0"/>
    </xf>
    <xf numFmtId="170" fontId="131" fillId="0" borderId="67" xfId="731" applyNumberFormat="1" applyFont="1" applyBorder="1" applyAlignment="1" applyProtection="1">
      <alignment vertical="center"/>
      <protection locked="0"/>
    </xf>
    <xf numFmtId="170" fontId="131" fillId="0" borderId="67" xfId="731" applyNumberFormat="1" applyFont="1" applyBorder="1" applyAlignment="1" applyProtection="1">
      <alignment horizontal="center" vertical="center"/>
      <protection locked="0"/>
    </xf>
    <xf numFmtId="170" fontId="131" fillId="0" borderId="64" xfId="731" applyNumberFormat="1" applyFont="1" applyBorder="1" applyAlignment="1" applyProtection="1">
      <alignment vertical="center" wrapText="1"/>
      <protection locked="0"/>
    </xf>
    <xf numFmtId="170" fontId="131" fillId="0" borderId="65" xfId="731" applyNumberFormat="1" applyFont="1" applyBorder="1" applyAlignment="1" applyProtection="1">
      <alignment vertical="center" wrapText="1"/>
      <protection locked="0"/>
    </xf>
    <xf numFmtId="49" fontId="132" fillId="0" borderId="68" xfId="56" applyNumberFormat="1" applyFont="1" applyFill="1" applyBorder="1" applyAlignment="1">
      <alignment horizontal="right" vertical="center"/>
    </xf>
    <xf numFmtId="170" fontId="131" fillId="0" borderId="70" xfId="731" applyNumberFormat="1" applyFont="1" applyBorder="1" applyAlignment="1" applyProtection="1">
      <alignment vertical="center" wrapText="1"/>
      <protection locked="0"/>
    </xf>
    <xf numFmtId="170" fontId="131" fillId="0" borderId="71" xfId="731" applyNumberFormat="1" applyFont="1" applyBorder="1" applyAlignment="1" applyProtection="1">
      <alignment horizontal="center" vertical="center"/>
      <protection locked="0"/>
    </xf>
    <xf numFmtId="0" fontId="8" fillId="49" borderId="73" xfId="56" applyFont="1" applyFill="1" applyBorder="1" applyAlignment="1">
      <alignment vertical="center" wrapText="1"/>
    </xf>
    <xf numFmtId="170" fontId="131" fillId="49" borderId="74" xfId="734" applyNumberFormat="1" applyFont="1" applyFill="1" applyBorder="1"/>
    <xf numFmtId="170" fontId="131" fillId="49" borderId="32" xfId="734" applyNumberFormat="1" applyFont="1" applyFill="1" applyBorder="1"/>
    <xf numFmtId="170" fontId="131" fillId="49" borderId="32" xfId="734" applyNumberFormat="1" applyFont="1" applyFill="1" applyBorder="1" applyAlignment="1"/>
    <xf numFmtId="170" fontId="131" fillId="49" borderId="32" xfId="734" applyNumberFormat="1" applyFont="1" applyFill="1" applyBorder="1" applyAlignment="1">
      <alignment horizontal="center"/>
    </xf>
    <xf numFmtId="170" fontId="131" fillId="49" borderId="73" xfId="734" applyNumberFormat="1" applyFont="1" applyFill="1" applyBorder="1"/>
    <xf numFmtId="170" fontId="131" fillId="49" borderId="72" xfId="734" applyNumberFormat="1" applyFont="1" applyFill="1" applyBorder="1"/>
    <xf numFmtId="170" fontId="131" fillId="2" borderId="66" xfId="731" applyNumberFormat="1" applyFont="1" applyFill="1" applyBorder="1" applyAlignment="1">
      <alignment wrapText="1"/>
    </xf>
    <xf numFmtId="170" fontId="131" fillId="2" borderId="67" xfId="731" applyNumberFormat="1" applyFont="1" applyFill="1" applyBorder="1" applyAlignment="1">
      <alignment wrapText="1"/>
    </xf>
    <xf numFmtId="170" fontId="131" fillId="2" borderId="67" xfId="731" applyNumberFormat="1" applyFont="1" applyFill="1" applyBorder="1" applyAlignment="1"/>
    <xf numFmtId="170" fontId="131" fillId="2" borderId="67" xfId="731" applyNumberFormat="1" applyFont="1" applyFill="1" applyBorder="1" applyAlignment="1">
      <alignment horizontal="center"/>
    </xf>
    <xf numFmtId="170" fontId="131" fillId="2" borderId="65" xfId="731" applyNumberFormat="1" applyFont="1" applyFill="1" applyBorder="1" applyAlignment="1">
      <alignment wrapText="1"/>
    </xf>
    <xf numFmtId="170" fontId="131" fillId="2" borderId="64" xfId="731" applyNumberFormat="1" applyFont="1" applyFill="1" applyBorder="1" applyAlignment="1">
      <alignment wrapText="1"/>
    </xf>
    <xf numFmtId="0" fontId="8" fillId="49" borderId="56" xfId="56" applyFont="1" applyFill="1" applyBorder="1" applyAlignment="1">
      <alignment vertical="center" wrapText="1"/>
    </xf>
    <xf numFmtId="170" fontId="131" fillId="49" borderId="57" xfId="734" applyNumberFormat="1" applyFont="1" applyFill="1" applyBorder="1"/>
    <xf numFmtId="170" fontId="131" fillId="49" borderId="40" xfId="734" applyNumberFormat="1" applyFont="1" applyFill="1" applyBorder="1"/>
    <xf numFmtId="170" fontId="131" fillId="49" borderId="40" xfId="734" applyNumberFormat="1" applyFont="1" applyFill="1" applyBorder="1" applyAlignment="1"/>
    <xf numFmtId="170" fontId="131" fillId="49" borderId="40" xfId="734" applyNumberFormat="1" applyFont="1" applyFill="1" applyBorder="1" applyAlignment="1">
      <alignment horizontal="center"/>
    </xf>
    <xf numFmtId="170" fontId="131" fillId="49" borderId="58" xfId="734" applyNumberFormat="1" applyFont="1" applyFill="1" applyBorder="1"/>
    <xf numFmtId="170" fontId="131" fillId="49" borderId="56" xfId="734" applyNumberFormat="1" applyFont="1" applyFill="1" applyBorder="1"/>
    <xf numFmtId="170" fontId="131" fillId="0" borderId="74" xfId="731" applyNumberFormat="1" applyFont="1" applyBorder="1" applyAlignment="1" applyProtection="1">
      <alignment vertical="center" wrapText="1"/>
      <protection locked="0"/>
    </xf>
    <xf numFmtId="170" fontId="131" fillId="0" borderId="32" xfId="731" applyNumberFormat="1" applyFont="1" applyBorder="1" applyAlignment="1" applyProtection="1">
      <alignment vertical="center" wrapText="1"/>
      <protection locked="0"/>
    </xf>
    <xf numFmtId="170" fontId="131" fillId="0" borderId="32" xfId="731" applyNumberFormat="1" applyFont="1" applyBorder="1" applyAlignment="1" applyProtection="1">
      <alignment vertical="center"/>
      <protection locked="0"/>
    </xf>
    <xf numFmtId="170" fontId="131" fillId="0" borderId="32" xfId="731" applyNumberFormat="1" applyFont="1" applyBorder="1" applyAlignment="1" applyProtection="1">
      <alignment horizontal="center" vertical="center"/>
      <protection locked="0"/>
    </xf>
    <xf numFmtId="170" fontId="131" fillId="0" borderId="72" xfId="731" applyNumberFormat="1" applyFont="1" applyBorder="1" applyAlignment="1" applyProtection="1">
      <alignment vertical="center" wrapText="1"/>
      <protection locked="0"/>
    </xf>
    <xf numFmtId="170" fontId="131" fillId="0" borderId="73" xfId="731" applyNumberFormat="1" applyFont="1" applyBorder="1" applyAlignment="1" applyProtection="1">
      <alignment vertical="center" wrapText="1"/>
      <protection locked="0"/>
    </xf>
    <xf numFmtId="170" fontId="11" fillId="47" borderId="76" xfId="731" applyNumberFormat="1" applyFont="1" applyFill="1" applyBorder="1" applyAlignment="1" applyProtection="1">
      <alignment vertical="center" wrapText="1"/>
      <protection locked="0"/>
    </xf>
    <xf numFmtId="49" fontId="14" fillId="3" borderId="55" xfId="56" applyNumberFormat="1" applyFont="1" applyFill="1" applyBorder="1" applyAlignment="1">
      <alignment horizontal="center" vertical="center"/>
    </xf>
    <xf numFmtId="170" fontId="11" fillId="46" borderId="77" xfId="731" applyNumberFormat="1" applyFont="1" applyFill="1" applyBorder="1" applyAlignment="1">
      <alignment wrapText="1"/>
    </xf>
    <xf numFmtId="170" fontId="131" fillId="48" borderId="75" xfId="731" applyNumberFormat="1" applyFont="1" applyFill="1" applyBorder="1" applyAlignment="1">
      <alignment vertical="center" wrapText="1"/>
    </xf>
    <xf numFmtId="170" fontId="131" fillId="48" borderId="78" xfId="731" applyNumberFormat="1" applyFont="1" applyFill="1" applyBorder="1" applyAlignment="1">
      <alignment vertical="center" wrapText="1"/>
    </xf>
    <xf numFmtId="170" fontId="131" fillId="48" borderId="78" xfId="731" applyNumberFormat="1" applyFont="1" applyFill="1" applyBorder="1" applyAlignment="1">
      <alignment vertical="center"/>
    </xf>
    <xf numFmtId="170" fontId="131" fillId="48" borderId="76" xfId="731" applyNumberFormat="1" applyFont="1" applyFill="1" applyBorder="1" applyAlignment="1">
      <alignment vertical="center" wrapText="1"/>
    </xf>
    <xf numFmtId="170" fontId="131" fillId="48" borderId="78" xfId="731" applyNumberFormat="1" applyFont="1" applyFill="1" applyBorder="1" applyAlignment="1">
      <alignment horizontal="center" vertical="center"/>
    </xf>
    <xf numFmtId="170" fontId="131" fillId="48" borderId="77" xfId="731" applyNumberFormat="1" applyFont="1" applyFill="1" applyBorder="1" applyAlignment="1">
      <alignment vertical="center" wrapText="1"/>
    </xf>
    <xf numFmtId="170" fontId="131" fillId="48" borderId="55" xfId="731" applyNumberFormat="1" applyFont="1" applyFill="1" applyBorder="1" applyAlignment="1">
      <alignment vertical="center" wrapText="1"/>
    </xf>
    <xf numFmtId="170" fontId="131" fillId="49" borderId="70" xfId="734" applyNumberFormat="1" applyFont="1" applyFill="1" applyBorder="1"/>
    <xf numFmtId="170" fontId="131" fillId="49" borderId="71" xfId="734" applyNumberFormat="1" applyFont="1" applyFill="1" applyBorder="1"/>
    <xf numFmtId="170" fontId="131" fillId="49" borderId="71" xfId="734" applyNumberFormat="1" applyFont="1" applyFill="1" applyBorder="1" applyAlignment="1"/>
    <xf numFmtId="170" fontId="131" fillId="49" borderId="71" xfId="734" applyNumberFormat="1" applyFont="1" applyFill="1" applyBorder="1" applyAlignment="1">
      <alignment horizontal="center"/>
    </xf>
    <xf numFmtId="170" fontId="131" fillId="49" borderId="69" xfId="734" applyNumberFormat="1" applyFont="1" applyFill="1" applyBorder="1"/>
    <xf numFmtId="170" fontId="131" fillId="49" borderId="68" xfId="734" applyNumberFormat="1" applyFont="1" applyFill="1" applyBorder="1"/>
    <xf numFmtId="2" fontId="8" fillId="49" borderId="69" xfId="56" applyNumberFormat="1" applyFont="1" applyFill="1" applyBorder="1" applyAlignment="1">
      <alignment vertical="center" wrapText="1"/>
    </xf>
    <xf numFmtId="170" fontId="11" fillId="47" borderId="62" xfId="731" applyNumberFormat="1" applyFont="1" applyFill="1" applyBorder="1" applyAlignment="1" applyProtection="1">
      <alignment vertical="center" wrapText="1"/>
      <protection locked="0"/>
    </xf>
    <xf numFmtId="170" fontId="131" fillId="48" borderId="66" xfId="731" applyNumberFormat="1" applyFont="1" applyFill="1" applyBorder="1" applyAlignment="1">
      <alignment vertical="center" wrapText="1"/>
    </xf>
    <xf numFmtId="170" fontId="131" fillId="48" borderId="67" xfId="731" applyNumberFormat="1" applyFont="1" applyFill="1" applyBorder="1" applyAlignment="1">
      <alignment vertical="center" wrapText="1"/>
    </xf>
    <xf numFmtId="170" fontId="131" fillId="48" borderId="67" xfId="731" applyNumberFormat="1" applyFont="1" applyFill="1" applyBorder="1" applyAlignment="1">
      <alignment vertical="center"/>
    </xf>
    <xf numFmtId="170" fontId="131" fillId="48" borderId="67" xfId="731" applyNumberFormat="1" applyFont="1" applyFill="1" applyBorder="1" applyAlignment="1">
      <alignment horizontal="center" vertical="center"/>
    </xf>
    <xf numFmtId="170" fontId="131" fillId="48" borderId="64" xfId="731" applyNumberFormat="1" applyFont="1" applyFill="1" applyBorder="1" applyAlignment="1">
      <alignment vertical="center" wrapText="1"/>
    </xf>
    <xf numFmtId="170" fontId="131" fillId="48" borderId="65" xfId="731" applyNumberFormat="1" applyFont="1" applyFill="1" applyBorder="1" applyAlignment="1">
      <alignment vertical="center" wrapText="1"/>
    </xf>
    <xf numFmtId="0" fontId="8" fillId="49" borderId="69" xfId="56" applyFont="1" applyFill="1" applyBorder="1" applyAlignment="1">
      <alignment wrapText="1"/>
    </xf>
    <xf numFmtId="170" fontId="131" fillId="0" borderId="70" xfId="731" applyNumberFormat="1" applyFont="1" applyFill="1" applyBorder="1" applyAlignment="1">
      <alignment vertical="center" wrapText="1"/>
    </xf>
    <xf numFmtId="170" fontId="131" fillId="0" borderId="71" xfId="731" applyNumberFormat="1" applyFont="1" applyFill="1" applyBorder="1" applyAlignment="1">
      <alignment vertical="center" wrapText="1"/>
    </xf>
    <xf numFmtId="170" fontId="131" fillId="0" borderId="71" xfId="731" applyNumberFormat="1" applyFont="1" applyFill="1" applyBorder="1" applyAlignment="1">
      <alignment vertical="center"/>
    </xf>
    <xf numFmtId="170" fontId="131" fillId="0" borderId="71" xfId="731" applyNumberFormat="1" applyFont="1" applyFill="1" applyBorder="1" applyAlignment="1">
      <alignment horizontal="center" vertical="center"/>
    </xf>
    <xf numFmtId="170" fontId="131" fillId="0" borderId="68" xfId="731" applyNumberFormat="1" applyFont="1" applyFill="1" applyBorder="1" applyAlignment="1">
      <alignment vertical="center" wrapText="1"/>
    </xf>
    <xf numFmtId="170" fontId="131" fillId="0" borderId="69" xfId="731" applyNumberFormat="1" applyFont="1" applyFill="1" applyBorder="1" applyAlignment="1">
      <alignment vertical="center" wrapText="1"/>
    </xf>
    <xf numFmtId="0" fontId="8" fillId="49" borderId="73" xfId="56" applyFont="1" applyFill="1" applyBorder="1" applyAlignment="1">
      <alignment wrapText="1"/>
    </xf>
    <xf numFmtId="0" fontId="8" fillId="49" borderId="69" xfId="56" applyFont="1" applyFill="1" applyBorder="1" applyAlignment="1">
      <alignment horizontal="left" wrapText="1"/>
    </xf>
    <xf numFmtId="0" fontId="8" fillId="0" borderId="56" xfId="56" applyFont="1" applyFill="1" applyBorder="1" applyAlignment="1">
      <alignment wrapText="1"/>
    </xf>
    <xf numFmtId="170" fontId="131" fillId="0" borderId="57" xfId="731" applyNumberFormat="1" applyFont="1" applyBorder="1" applyAlignment="1" applyProtection="1">
      <alignment vertical="center" wrapText="1"/>
      <protection locked="0"/>
    </xf>
    <xf numFmtId="0" fontId="8" fillId="0" borderId="73" xfId="56" applyFont="1" applyFill="1" applyBorder="1" applyAlignment="1">
      <alignment wrapText="1"/>
    </xf>
    <xf numFmtId="0" fontId="10" fillId="2" borderId="79" xfId="734" applyFont="1" applyFill="1" applyBorder="1" applyAlignment="1">
      <alignment horizontal="center" vertical="center" wrapText="1"/>
    </xf>
    <xf numFmtId="0" fontId="10" fillId="2" borderId="80" xfId="734" applyFont="1" applyFill="1" applyBorder="1" applyAlignment="1">
      <alignment horizontal="center" vertical="center" wrapText="1"/>
    </xf>
    <xf numFmtId="170" fontId="131" fillId="2" borderId="65" xfId="731" applyNumberFormat="1" applyFont="1" applyFill="1" applyBorder="1" applyAlignment="1">
      <alignment horizontal="center"/>
    </xf>
    <xf numFmtId="170" fontId="131" fillId="2" borderId="64" xfId="731" applyNumberFormat="1" applyFont="1" applyFill="1" applyBorder="1" applyAlignment="1">
      <alignment horizontal="center"/>
    </xf>
    <xf numFmtId="170" fontId="131" fillId="50" borderId="70" xfId="731" applyNumberFormat="1" applyFont="1" applyFill="1" applyBorder="1" applyAlignment="1" applyProtection="1">
      <alignment vertical="center" wrapText="1"/>
      <protection locked="0"/>
    </xf>
    <xf numFmtId="170" fontId="131" fillId="51" borderId="66" xfId="731" applyNumberFormat="1" applyFont="1" applyFill="1" applyBorder="1" applyAlignment="1">
      <alignment wrapText="1"/>
    </xf>
    <xf numFmtId="170" fontId="131" fillId="50" borderId="67" xfId="731" applyNumberFormat="1" applyFont="1" applyFill="1" applyBorder="1" applyAlignment="1">
      <alignment horizontal="center"/>
    </xf>
    <xf numFmtId="170" fontId="131" fillId="50" borderId="71" xfId="731" applyNumberFormat="1" applyFont="1" applyFill="1" applyBorder="1" applyAlignment="1" applyProtection="1">
      <alignment vertical="center" wrapText="1"/>
      <protection locked="0"/>
    </xf>
    <xf numFmtId="170" fontId="131" fillId="50" borderId="71" xfId="731" applyNumberFormat="1" applyFont="1" applyFill="1" applyBorder="1" applyAlignment="1" applyProtection="1">
      <alignment vertical="center"/>
      <protection locked="0"/>
    </xf>
    <xf numFmtId="170" fontId="131" fillId="50" borderId="71" xfId="731" applyNumberFormat="1" applyFont="1" applyFill="1" applyBorder="1" applyAlignment="1" applyProtection="1">
      <alignment horizontal="center" vertical="center"/>
      <protection locked="0"/>
    </xf>
    <xf numFmtId="170" fontId="131" fillId="50" borderId="67" xfId="731" applyNumberFormat="1" applyFont="1" applyFill="1" applyBorder="1" applyAlignment="1" applyProtection="1">
      <alignment vertical="center" wrapText="1"/>
      <protection locked="0"/>
    </xf>
    <xf numFmtId="170" fontId="131" fillId="52" borderId="71" xfId="731" applyNumberFormat="1" applyFont="1" applyFill="1" applyBorder="1" applyAlignment="1" applyProtection="1">
      <alignment vertical="center" wrapText="1"/>
      <protection locked="0"/>
    </xf>
    <xf numFmtId="170" fontId="131" fillId="50" borderId="40" xfId="731" applyNumberFormat="1" applyFont="1" applyFill="1" applyBorder="1" applyAlignment="1" applyProtection="1">
      <alignment vertical="center" wrapText="1"/>
      <protection locked="0"/>
    </xf>
    <xf numFmtId="170" fontId="131" fillId="50" borderId="56" xfId="731" applyNumberFormat="1" applyFont="1" applyFill="1" applyBorder="1" applyAlignment="1" applyProtection="1">
      <alignment vertical="center" wrapText="1"/>
      <protection locked="0"/>
    </xf>
    <xf numFmtId="170" fontId="131" fillId="50" borderId="65" xfId="731" applyNumberFormat="1" applyFont="1" applyFill="1" applyBorder="1" applyAlignment="1">
      <alignment horizontal="center"/>
    </xf>
    <xf numFmtId="170" fontId="133" fillId="0" borderId="71" xfId="731" applyNumberFormat="1" applyFont="1" applyBorder="1" applyAlignment="1" applyProtection="1">
      <alignment vertical="center" wrapText="1"/>
      <protection locked="0"/>
    </xf>
  </cellXfs>
  <cellStyles count="763">
    <cellStyle name="_FS_TBI Romania_March 2007" xfId="57"/>
    <cellStyle name="_FS_TBI Romania_March 2007_investments analysis TBIH (2)" xfId="58"/>
    <cellStyle name="_FS_TBI Romania_March 2007_TBIH Shab 12-07" xfId="59"/>
    <cellStyle name="_FS_TBI Romania_March 2007_TBIH Shab 12-07 Statutory" xfId="60"/>
    <cellStyle name="20% - Accent1 2" xfId="61"/>
    <cellStyle name="20% - Accent1 3" xfId="62"/>
    <cellStyle name="20% - Accent2 2" xfId="63"/>
    <cellStyle name="20% - Accent2 3" xfId="64"/>
    <cellStyle name="20% - Accent3 2" xfId="65"/>
    <cellStyle name="20% - Accent3 3" xfId="66"/>
    <cellStyle name="20% - Accent4 2" xfId="67"/>
    <cellStyle name="20% - Accent4 3" xfId="68"/>
    <cellStyle name="20% - Accent5 2" xfId="69"/>
    <cellStyle name="20% - Accent5 3" xfId="70"/>
    <cellStyle name="20% - Accent6 2" xfId="71"/>
    <cellStyle name="20% - Accent6 3" xfId="72"/>
    <cellStyle name="20% - Акцент1" xfId="73"/>
    <cellStyle name="20% - Акцент2" xfId="74"/>
    <cellStyle name="20% - Акцент3" xfId="75"/>
    <cellStyle name="20% - Акцент4" xfId="76"/>
    <cellStyle name="20% - Акцент5" xfId="77"/>
    <cellStyle name="20% - Акцент6" xfId="78"/>
    <cellStyle name="20% - הדגשה1" xfId="79"/>
    <cellStyle name="20% - הדגשה2" xfId="80"/>
    <cellStyle name="20% - הדגשה3" xfId="81"/>
    <cellStyle name="20% - הדגשה4" xfId="82"/>
    <cellStyle name="20% - הדגשה5" xfId="83"/>
    <cellStyle name="20% - הדגשה6" xfId="84"/>
    <cellStyle name="40% - Accent1 2" xfId="85"/>
    <cellStyle name="40% - Accent1 3" xfId="86"/>
    <cellStyle name="40% - Accent2 2" xfId="87"/>
    <cellStyle name="40% - Accent2 3" xfId="88"/>
    <cellStyle name="40% - Accent3 2" xfId="89"/>
    <cellStyle name="40% - Accent3 3" xfId="90"/>
    <cellStyle name="40% - Accent4 2" xfId="91"/>
    <cellStyle name="40% - Accent4 3" xfId="92"/>
    <cellStyle name="40% - Accent5 2" xfId="93"/>
    <cellStyle name="40% - Accent5 3" xfId="94"/>
    <cellStyle name="40% - Accent6 2" xfId="95"/>
    <cellStyle name="40% - Accent6 3" xfId="96"/>
    <cellStyle name="40% - Акцент1" xfId="97"/>
    <cellStyle name="40% - Акцент2" xfId="98"/>
    <cellStyle name="40% - Акцент3" xfId="99"/>
    <cellStyle name="40% - Акцент4" xfId="100"/>
    <cellStyle name="40% - Акцент5" xfId="101"/>
    <cellStyle name="40% - Акцент6" xfId="102"/>
    <cellStyle name="40% - הדגשה1" xfId="103"/>
    <cellStyle name="40% - הדגשה2" xfId="104"/>
    <cellStyle name="40% - הדגשה3" xfId="105"/>
    <cellStyle name="40% - הדגשה4" xfId="106"/>
    <cellStyle name="40% - הדגשה5" xfId="107"/>
    <cellStyle name="40% - הדגשה6" xfId="108"/>
    <cellStyle name="60% - Accent1 2" xfId="109"/>
    <cellStyle name="60% - Accent1 3" xfId="110"/>
    <cellStyle name="60% - Accent2 2" xfId="111"/>
    <cellStyle name="60% - Accent2 3" xfId="112"/>
    <cellStyle name="60% - Accent3 2" xfId="113"/>
    <cellStyle name="60% - Accent3 3" xfId="114"/>
    <cellStyle name="60% - Accent4 2" xfId="115"/>
    <cellStyle name="60% - Accent4 3" xfId="116"/>
    <cellStyle name="60% - Accent5 2" xfId="117"/>
    <cellStyle name="60% - Accent5 3" xfId="118"/>
    <cellStyle name="60% - Accent6 2" xfId="119"/>
    <cellStyle name="60% - Accent6 3" xfId="120"/>
    <cellStyle name="60% - Акцент1" xfId="121"/>
    <cellStyle name="60% - Акцент2" xfId="122"/>
    <cellStyle name="60% - Акцент3" xfId="123"/>
    <cellStyle name="60% - Акцент4" xfId="124"/>
    <cellStyle name="60% - Акцент5" xfId="125"/>
    <cellStyle name="60% - Акцент6" xfId="126"/>
    <cellStyle name="60% - הדגשה1" xfId="127"/>
    <cellStyle name="60% - הדגשה2" xfId="128"/>
    <cellStyle name="60% - הדגשה3" xfId="129"/>
    <cellStyle name="60% - הדגשה4" xfId="130"/>
    <cellStyle name="60% - הדגשה5" xfId="131"/>
    <cellStyle name="60% - הדגשה6" xfId="132"/>
    <cellStyle name="Accent1 - 20%" xfId="133"/>
    <cellStyle name="Accent1 - 40%" xfId="134"/>
    <cellStyle name="Accent1 - 60%" xfId="135"/>
    <cellStyle name="Accent1 2" xfId="136"/>
    <cellStyle name="Accent1 3" xfId="137"/>
    <cellStyle name="Accent2 - 20%" xfId="138"/>
    <cellStyle name="Accent2 - 40%" xfId="139"/>
    <cellStyle name="Accent2 - 60%" xfId="140"/>
    <cellStyle name="Accent2 2" xfId="141"/>
    <cellStyle name="Accent2 3" xfId="142"/>
    <cellStyle name="Accent3 - 20%" xfId="143"/>
    <cellStyle name="Accent3 - 40%" xfId="144"/>
    <cellStyle name="Accent3 - 60%" xfId="145"/>
    <cellStyle name="Accent3 2" xfId="146"/>
    <cellStyle name="Accent3 3" xfId="147"/>
    <cellStyle name="Accent4 - 20%" xfId="148"/>
    <cellStyle name="Accent4 - 40%" xfId="149"/>
    <cellStyle name="Accent4 - 60%" xfId="150"/>
    <cellStyle name="Accent4 2" xfId="151"/>
    <cellStyle name="Accent4 3" xfId="152"/>
    <cellStyle name="Accent5 - 20%" xfId="153"/>
    <cellStyle name="Accent5 - 40%" xfId="154"/>
    <cellStyle name="Accent5 - 60%" xfId="155"/>
    <cellStyle name="Accent5 2" xfId="156"/>
    <cellStyle name="Accent5 3" xfId="157"/>
    <cellStyle name="Accent6 - 20%" xfId="158"/>
    <cellStyle name="Accent6 - 40%" xfId="159"/>
    <cellStyle name="Accent6 - 60%" xfId="160"/>
    <cellStyle name="Accent6 2" xfId="161"/>
    <cellStyle name="Accent6 3" xfId="162"/>
    <cellStyle name="args.style" xfId="163"/>
    <cellStyle name="Bad 2" xfId="164"/>
    <cellStyle name="Bad 3" xfId="165"/>
    <cellStyle name="Calc Currency (0)" xfId="166"/>
    <cellStyle name="Calc Currency (0) 2" xfId="167"/>
    <cellStyle name="Calc Currency (0) 3" xfId="168"/>
    <cellStyle name="Calc Currency (0) 4" xfId="169"/>
    <cellStyle name="Calc Currency (0) 5" xfId="170"/>
    <cellStyle name="Calc Currency (0) 6" xfId="171"/>
    <cellStyle name="Calc Currency (0) 7" xfId="172"/>
    <cellStyle name="Calc Currency (0) 8" xfId="173"/>
    <cellStyle name="Calculation 2" xfId="174"/>
    <cellStyle name="Calculation 3" xfId="175"/>
    <cellStyle name="Centered Heading" xfId="176"/>
    <cellStyle name="Check Cell 2" xfId="177"/>
    <cellStyle name="Check Cell 3" xfId="178"/>
    <cellStyle name="Column_Title" xfId="179"/>
    <cellStyle name="Comma" xfId="1" builtinId="3"/>
    <cellStyle name="Comma %" xfId="181"/>
    <cellStyle name="Comma 0.0" xfId="182"/>
    <cellStyle name="Comma 0.0%" xfId="183"/>
    <cellStyle name="Comma 0.00" xfId="184"/>
    <cellStyle name="Comma 0.00%" xfId="185"/>
    <cellStyle name="Comma 0.000" xfId="186"/>
    <cellStyle name="Comma 0.000%" xfId="187"/>
    <cellStyle name="Comma 10" xfId="2"/>
    <cellStyle name="Comma 10 2" xfId="23"/>
    <cellStyle name="Comma 10 2 2" xfId="48"/>
    <cellStyle name="Comma 10 2 3" xfId="751"/>
    <cellStyle name="Comma 10 3" xfId="37"/>
    <cellStyle name="Comma 10 3 2" xfId="730"/>
    <cellStyle name="Comma 10 4" xfId="725"/>
    <cellStyle name="Comma 11" xfId="180"/>
    <cellStyle name="Comma 12" xfId="758"/>
    <cellStyle name="Comma 13 2" xfId="188"/>
    <cellStyle name="Comma 13 3" xfId="189"/>
    <cellStyle name="Comma 14 2" xfId="190"/>
    <cellStyle name="Comma 14 2 2" xfId="191"/>
    <cellStyle name="Comma 14 2 2 2" xfId="192"/>
    <cellStyle name="Comma 14 2 2 3" xfId="193"/>
    <cellStyle name="Comma 14 3" xfId="194"/>
    <cellStyle name="Comma 14 3 2" xfId="195"/>
    <cellStyle name="Comma 14 3 3" xfId="196"/>
    <cellStyle name="Comma 2" xfId="3"/>
    <cellStyle name="Comma 2 10" xfId="197"/>
    <cellStyle name="Comma 2 2" xfId="18"/>
    <cellStyle name="Comma 2 2 10" xfId="199"/>
    <cellStyle name="Comma 2 2 11" xfId="200"/>
    <cellStyle name="Comma 2 2 12" xfId="746"/>
    <cellStyle name="Comma 2 2 13" xfId="198"/>
    <cellStyle name="Comma 2 2 2" xfId="43"/>
    <cellStyle name="Comma 2 2 2 10" xfId="202"/>
    <cellStyle name="Comma 2 2 2 11" xfId="203"/>
    <cellStyle name="Comma 2 2 2 12" xfId="201"/>
    <cellStyle name="Comma 2 2 2 2" xfId="204"/>
    <cellStyle name="Comma 2 2 2 2 2" xfId="205"/>
    <cellStyle name="Comma 2 2 2 2 2 2" xfId="206"/>
    <cellStyle name="Comma 2 2 2 2 2 2 2" xfId="207"/>
    <cellStyle name="Comma 2 2 2 2 2 2 2 2" xfId="208"/>
    <cellStyle name="Comma 2 2 2 2 2 2 2 2 2" xfId="209"/>
    <cellStyle name="Comma 2 2 2 2 2 2 2 2 2 2" xfId="210"/>
    <cellStyle name="Comma 2 2 2 2 2 2 2 2 2 2 2" xfId="211"/>
    <cellStyle name="Comma 2 2 2 2 2 2 2 2 2 2 3" xfId="212"/>
    <cellStyle name="Comma 2 2 2 2 2 2 2 2 2 3" xfId="213"/>
    <cellStyle name="Comma 2 2 2 2 2 2 2 2 2 4" xfId="214"/>
    <cellStyle name="Comma 2 2 2 2 2 2 2 2 3" xfId="215"/>
    <cellStyle name="Comma 2 2 2 2 2 2 2 2 4" xfId="216"/>
    <cellStyle name="Comma 2 2 2 2 2 2 2 3" xfId="217"/>
    <cellStyle name="Comma 2 2 2 2 2 2 2 4" xfId="218"/>
    <cellStyle name="Comma 2 2 2 2 2 2 2 5" xfId="219"/>
    <cellStyle name="Comma 2 2 2 2 2 2 3" xfId="220"/>
    <cellStyle name="Comma 2 2 2 2 2 2 4" xfId="221"/>
    <cellStyle name="Comma 2 2 2 2 2 2 5" xfId="222"/>
    <cellStyle name="Comma 2 2 2 2 2 2 6" xfId="223"/>
    <cellStyle name="Comma 2 2 2 2 2 3" xfId="224"/>
    <cellStyle name="Comma 2 2 2 2 2 3 2" xfId="225"/>
    <cellStyle name="Comma 2 2 2 2 2 4" xfId="226"/>
    <cellStyle name="Comma 2 2 2 2 2 5" xfId="227"/>
    <cellStyle name="Comma 2 2 2 2 2 6" xfId="228"/>
    <cellStyle name="Comma 2 2 2 2 3" xfId="229"/>
    <cellStyle name="Comma 2 2 2 2 4" xfId="230"/>
    <cellStyle name="Comma 2 2 2 2 5" xfId="231"/>
    <cellStyle name="Comma 2 2 2 2 5 2" xfId="232"/>
    <cellStyle name="Comma 2 2 2 2 6" xfId="233"/>
    <cellStyle name="Comma 2 2 2 2 7" xfId="234"/>
    <cellStyle name="Comma 2 2 2 2 8" xfId="235"/>
    <cellStyle name="Comma 2 2 2 2 9" xfId="236"/>
    <cellStyle name="Comma 2 2 2 3" xfId="237"/>
    <cellStyle name="Comma 2 2 2 4" xfId="238"/>
    <cellStyle name="Comma 2 2 2 5" xfId="239"/>
    <cellStyle name="Comma 2 2 2 5 2" xfId="240"/>
    <cellStyle name="Comma 2 2 2 5 2 2" xfId="241"/>
    <cellStyle name="Comma 2 2 2 5 2 2 2" xfId="242"/>
    <cellStyle name="Comma 2 2 2 5 2 3" xfId="243"/>
    <cellStyle name="Comma 2 2 2 5 3" xfId="244"/>
    <cellStyle name="Comma 2 2 2 5 3 2" xfId="245"/>
    <cellStyle name="Comma 2 2 2 6" xfId="246"/>
    <cellStyle name="Comma 2 2 2 7" xfId="247"/>
    <cellStyle name="Comma 2 2 2 7 2" xfId="248"/>
    <cellStyle name="Comma 2 2 2 8" xfId="249"/>
    <cellStyle name="Comma 2 2 2 9" xfId="250"/>
    <cellStyle name="Comma 2 2 3" xfId="251"/>
    <cellStyle name="Comma 2 2 3 2" xfId="252"/>
    <cellStyle name="Comma 2 2 3 2 2" xfId="253"/>
    <cellStyle name="Comma 2 2 3 2 2 2" xfId="254"/>
    <cellStyle name="Comma 2 2 3 2 2 2 2" xfId="255"/>
    <cellStyle name="Comma 2 2 3 2 2 3" xfId="256"/>
    <cellStyle name="Comma 2 2 3 2 3" xfId="257"/>
    <cellStyle name="Comma 2 2 3 2 3 2" xfId="258"/>
    <cellStyle name="Comma 2 2 3 3" xfId="259"/>
    <cellStyle name="Comma 2 2 3 4" xfId="260"/>
    <cellStyle name="Comma 2 2 3 5" xfId="261"/>
    <cellStyle name="Comma 2 2 3 5 2" xfId="262"/>
    <cellStyle name="Comma 2 2 3 6" xfId="263"/>
    <cellStyle name="Comma 2 2 4" xfId="264"/>
    <cellStyle name="Comma 2 2 5" xfId="265"/>
    <cellStyle name="Comma 2 2 5 2" xfId="266"/>
    <cellStyle name="Comma 2 2 5 2 2" xfId="267"/>
    <cellStyle name="Comma 2 2 5 2 2 2" xfId="268"/>
    <cellStyle name="Comma 2 2 5 2 3" xfId="269"/>
    <cellStyle name="Comma 2 2 5 3" xfId="270"/>
    <cellStyle name="Comma 2 2 5 3 2" xfId="271"/>
    <cellStyle name="Comma 2 2 6" xfId="272"/>
    <cellStyle name="Comma 2 2 7" xfId="273"/>
    <cellStyle name="Comma 2 2 7 2" xfId="274"/>
    <cellStyle name="Comma 2 2 8" xfId="275"/>
    <cellStyle name="Comma 2 2 9" xfId="276"/>
    <cellStyle name="Comma 2 3" xfId="24"/>
    <cellStyle name="Comma 2 3 2" xfId="49"/>
    <cellStyle name="Comma 2 3 2 2" xfId="752"/>
    <cellStyle name="Comma 2 3 3" xfId="277"/>
    <cellStyle name="Comma 2 4" xfId="38"/>
    <cellStyle name="Comma 2 4 2" xfId="278"/>
    <cellStyle name="Comma 2 5" xfId="279"/>
    <cellStyle name="Comma 2 6" xfId="280"/>
    <cellStyle name="Comma 2 7" xfId="281"/>
    <cellStyle name="Comma 2 8" xfId="282"/>
    <cellStyle name="Comma 2 9" xfId="731"/>
    <cellStyle name="Comma 2_kvartaluri statistikuri angarishi (dazgveva) 30_03_09 -IQ 2009" xfId="283"/>
    <cellStyle name="Comma 3" xfId="4"/>
    <cellStyle name="Comma 3 2" xfId="5"/>
    <cellStyle name="Comma 3 2 2" xfId="26"/>
    <cellStyle name="Comma 3 2 2 2" xfId="51"/>
    <cellStyle name="Comma 3 2 2 3" xfId="754"/>
    <cellStyle name="Comma 3 2 3" xfId="40"/>
    <cellStyle name="Comma 3 2 4" xfId="733"/>
    <cellStyle name="Comma 3 3" xfId="25"/>
    <cellStyle name="Comma 3 3 2" xfId="50"/>
    <cellStyle name="Comma 3 3 3" xfId="753"/>
    <cellStyle name="Comma 3 4" xfId="39"/>
    <cellStyle name="Comma 3 4 2" xfId="732"/>
    <cellStyle name="Comma 3 5" xfId="284"/>
    <cellStyle name="Comma 4" xfId="12"/>
    <cellStyle name="Comma 4 2" xfId="740"/>
    <cellStyle name="Comma 4 3" xfId="285"/>
    <cellStyle name="Comma 5" xfId="13"/>
    <cellStyle name="Comma 5 2" xfId="42"/>
    <cellStyle name="Comma 5 2 2" xfId="741"/>
    <cellStyle name="Comma 5 3" xfId="286"/>
    <cellStyle name="Comma 6" xfId="20"/>
    <cellStyle name="Comma 6 2" xfId="45"/>
    <cellStyle name="Comma 6 2 2" xfId="748"/>
    <cellStyle name="Comma 6 3" xfId="287"/>
    <cellStyle name="Comma 7" xfId="22"/>
    <cellStyle name="Comma 7 2" xfId="47"/>
    <cellStyle name="Comma 7 2 2" xfId="750"/>
    <cellStyle name="Comma 7 3" xfId="288"/>
    <cellStyle name="Comma 8" xfId="36"/>
    <cellStyle name="Comma 8 2" xfId="729"/>
    <cellStyle name="Comma 8 3" xfId="289"/>
    <cellStyle name="Comma 9" xfId="290"/>
    <cellStyle name="Commodity" xfId="291"/>
    <cellStyle name="Company Name" xfId="292"/>
    <cellStyle name="Copied" xfId="293"/>
    <cellStyle name="COST1" xfId="294"/>
    <cellStyle name="CR Comma" xfId="295"/>
    <cellStyle name="CR Currency" xfId="296"/>
    <cellStyle name="Credit" xfId="297"/>
    <cellStyle name="Credit subtotal" xfId="298"/>
    <cellStyle name="Credit Total" xfId="299"/>
    <cellStyle name="Credit_investments analysis TBIH (2)" xfId="300"/>
    <cellStyle name="Currency %" xfId="301"/>
    <cellStyle name="Currency [0] _טאלדן מוטורס" xfId="302"/>
    <cellStyle name="Currency 0.0" xfId="303"/>
    <cellStyle name="Currency 0.0%" xfId="304"/>
    <cellStyle name="Currency 0.00" xfId="305"/>
    <cellStyle name="Currency 0.00%" xfId="306"/>
    <cellStyle name="Currency 0.000" xfId="307"/>
    <cellStyle name="Currency 0.000%" xfId="308"/>
    <cellStyle name="Date" xfId="309"/>
    <cellStyle name="Debit" xfId="310"/>
    <cellStyle name="Debit subtotal" xfId="311"/>
    <cellStyle name="Debit Total" xfId="312"/>
    <cellStyle name="Debit_investments analysis TBIH (2)" xfId="313"/>
    <cellStyle name="Dziesiętny_GTC_INTERCOMPANY_LOANS" xfId="314"/>
    <cellStyle name="Emphasis 1" xfId="315"/>
    <cellStyle name="Emphasis 2" xfId="316"/>
    <cellStyle name="Emphasis 3" xfId="317"/>
    <cellStyle name="Entered" xfId="318"/>
    <cellStyle name="Euro" xfId="319"/>
    <cellStyle name="Exchange" xfId="320"/>
    <cellStyle name="Explanatory Text 2" xfId="321"/>
    <cellStyle name="Explanatory Text 3" xfId="322"/>
    <cellStyle name="Good 2" xfId="323"/>
    <cellStyle name="Good 3" xfId="324"/>
    <cellStyle name="Grey" xfId="325"/>
    <cellStyle name="Header1" xfId="326"/>
    <cellStyle name="Header2" xfId="327"/>
    <cellStyle name="Heading" xfId="328"/>
    <cellStyle name="Heading 1 2" xfId="329"/>
    <cellStyle name="Heading 1 3" xfId="330"/>
    <cellStyle name="Heading 2 2" xfId="331"/>
    <cellStyle name="Heading 2 3" xfId="332"/>
    <cellStyle name="Heading 3 2" xfId="333"/>
    <cellStyle name="Heading 3 3" xfId="334"/>
    <cellStyle name="Heading 4 2" xfId="335"/>
    <cellStyle name="Heading 4 3" xfId="336"/>
    <cellStyle name="Heading No Underline" xfId="337"/>
    <cellStyle name="Heading With Underline" xfId="338"/>
    <cellStyle name="Hyperlink 2" xfId="737"/>
    <cellStyle name="Hypertextov? odkaz" xfId="339"/>
    <cellStyle name="Inflation" xfId="340"/>
    <cellStyle name="Input [yellow]" xfId="341"/>
    <cellStyle name="Input 2" xfId="342"/>
    <cellStyle name="Input 3" xfId="343"/>
    <cellStyle name="Input Cells" xfId="344"/>
    <cellStyle name="Interest" xfId="345"/>
    <cellStyle name="Linked Cell 2" xfId="346"/>
    <cellStyle name="Linked Cell 3" xfId="347"/>
    <cellStyle name="Linked Cells" xfId="348"/>
    <cellStyle name="Maturity" xfId="349"/>
    <cellStyle name="Metric tons" xfId="350"/>
    <cellStyle name="Milliers [0]_!!!GO" xfId="351"/>
    <cellStyle name="Milliers_!!!GO" xfId="352"/>
    <cellStyle name="Mon?taire [0]_!!!GO" xfId="353"/>
    <cellStyle name="Mon?taire_!!!GO" xfId="354"/>
    <cellStyle name="Neutral 2" xfId="355"/>
    <cellStyle name="Neutral 3" xfId="356"/>
    <cellStyle name="norm?ln?_List1" xfId="357"/>
    <cellStyle name="norm?lne_Badget 2000(A)" xfId="358"/>
    <cellStyle name="Normal" xfId="0" builtinId="0"/>
    <cellStyle name="Normal - Style1" xfId="359"/>
    <cellStyle name="Normal 10" xfId="33"/>
    <cellStyle name="Normal 10 2" xfId="53"/>
    <cellStyle name="Normal 10 2 2" xfId="728"/>
    <cellStyle name="Normal 10 3" xfId="360"/>
    <cellStyle name="Normal 11" xfId="6"/>
    <cellStyle name="Normal 11 2" xfId="27"/>
    <cellStyle name="Normal 12" xfId="34"/>
    <cellStyle name="Normal 12 2" xfId="362"/>
    <cellStyle name="Normal 12 2 2" xfId="363"/>
    <cellStyle name="Normal 12 2 3" xfId="364"/>
    <cellStyle name="Normal 12 3" xfId="365"/>
    <cellStyle name="Normal 12 3 2" xfId="366"/>
    <cellStyle name="Normal 12 3 3" xfId="367"/>
    <cellStyle name="Normal 12 4" xfId="368"/>
    <cellStyle name="Normal 12 4 2" xfId="369"/>
    <cellStyle name="Normal 12 4 3" xfId="370"/>
    <cellStyle name="Normal 12 5" xfId="371"/>
    <cellStyle name="Normal 12 5 2" xfId="372"/>
    <cellStyle name="Normal 12 5 3" xfId="373"/>
    <cellStyle name="Normal 12 6" xfId="374"/>
    <cellStyle name="Normal 12 6 2" xfId="375"/>
    <cellStyle name="Normal 12 6 3" xfId="376"/>
    <cellStyle name="Normal 12 7" xfId="377"/>
    <cellStyle name="Normal 12 8" xfId="378"/>
    <cellStyle name="Normal 12 9" xfId="361"/>
    <cellStyle name="Normal 13" xfId="35"/>
    <cellStyle name="Normal 13 2" xfId="380"/>
    <cellStyle name="Normal 13 2 2" xfId="381"/>
    <cellStyle name="Normal 13 2 3" xfId="382"/>
    <cellStyle name="Normal 13 3" xfId="383"/>
    <cellStyle name="Normal 13 3 2" xfId="384"/>
    <cellStyle name="Normal 13 3 3" xfId="385"/>
    <cellStyle name="Normal 13 4" xfId="386"/>
    <cellStyle name="Normal 13 4 2" xfId="387"/>
    <cellStyle name="Normal 13 4 3" xfId="388"/>
    <cellStyle name="Normal 13 5" xfId="389"/>
    <cellStyle name="Normal 13 5 2" xfId="390"/>
    <cellStyle name="Normal 13 5 3" xfId="391"/>
    <cellStyle name="Normal 13 6" xfId="392"/>
    <cellStyle name="Normal 13 6 2" xfId="393"/>
    <cellStyle name="Normal 13 6 3" xfId="394"/>
    <cellStyle name="Normal 13 7" xfId="395"/>
    <cellStyle name="Normal 13 8" xfId="396"/>
    <cellStyle name="Normal 13 9" xfId="379"/>
    <cellStyle name="Normal 14" xfId="54"/>
    <cellStyle name="Normal 14 2" xfId="397"/>
    <cellStyle name="Normal 14 3" xfId="398"/>
    <cellStyle name="Normal 14 4" xfId="724"/>
    <cellStyle name="Normal 15" xfId="55"/>
    <cellStyle name="Normal 15 2" xfId="400"/>
    <cellStyle name="Normal 15 2 2" xfId="401"/>
    <cellStyle name="Normal 15 2 3" xfId="402"/>
    <cellStyle name="Normal 15 3" xfId="403"/>
    <cellStyle name="Normal 15 3 2" xfId="404"/>
    <cellStyle name="Normal 15 3 3" xfId="405"/>
    <cellStyle name="Normal 15 4" xfId="406"/>
    <cellStyle name="Normal 15 4 2" xfId="407"/>
    <cellStyle name="Normal 15 4 3" xfId="408"/>
    <cellStyle name="Normal 15 5" xfId="409"/>
    <cellStyle name="Normal 15 5 2" xfId="410"/>
    <cellStyle name="Normal 15 5 3" xfId="411"/>
    <cellStyle name="Normal 15 6" xfId="412"/>
    <cellStyle name="Normal 15 6 2" xfId="413"/>
    <cellStyle name="Normal 15 6 3" xfId="414"/>
    <cellStyle name="Normal 15 7" xfId="415"/>
    <cellStyle name="Normal 15 8" xfId="416"/>
    <cellStyle name="Normal 15 9" xfId="399"/>
    <cellStyle name="Normal 16" xfId="56"/>
    <cellStyle name="Normal 16 2" xfId="726"/>
    <cellStyle name="Normal 17" xfId="727"/>
    <cellStyle name="Normal 17 2" xfId="417"/>
    <cellStyle name="Normal 17 3" xfId="418"/>
    <cellStyle name="Normal 18" xfId="749"/>
    <cellStyle name="Normal 18 2" xfId="419"/>
    <cellStyle name="Normal 18 3" xfId="420"/>
    <cellStyle name="Normal 19" xfId="735"/>
    <cellStyle name="Normal 2" xfId="7"/>
    <cellStyle name="Normal 2 10" xfId="422"/>
    <cellStyle name="Normal 2 11" xfId="734"/>
    <cellStyle name="Normal 2 12" xfId="421"/>
    <cellStyle name="Normal 2 2" xfId="10"/>
    <cellStyle name="Normal 2 2 10" xfId="424"/>
    <cellStyle name="Normal 2 2 11" xfId="425"/>
    <cellStyle name="Normal 2 2 12" xfId="736"/>
    <cellStyle name="Normal 2 2 13" xfId="423"/>
    <cellStyle name="Normal 2 2 2" xfId="426"/>
    <cellStyle name="Normal 2 2 2 10" xfId="427"/>
    <cellStyle name="Normal 2 2 2 11" xfId="428"/>
    <cellStyle name="Normal 2 2 2 2" xfId="429"/>
    <cellStyle name="Normal 2 2 2 2 2" xfId="430"/>
    <cellStyle name="Normal 2 2 2 2 2 2" xfId="431"/>
    <cellStyle name="Normal 2 2 2 2 2 2 2" xfId="432"/>
    <cellStyle name="Normal 2 2 2 2 2 2 2 2" xfId="433"/>
    <cellStyle name="Normal 2 2 2 2 2 2 2 2 2" xfId="434"/>
    <cellStyle name="Normal 2 2 2 2 2 2 2 2 2 2" xfId="435"/>
    <cellStyle name="Normal 2 2 2 2 2 2 2 2 2 2 2" xfId="436"/>
    <cellStyle name="Normal 2 2 2 2 2 2 2 2 2 2 3" xfId="437"/>
    <cellStyle name="Normal 2 2 2 2 2 2 2 2 2 3" xfId="438"/>
    <cellStyle name="Normal 2 2 2 2 2 2 2 2 2 4" xfId="439"/>
    <cellStyle name="Normal 2 2 2 2 2 2 2 2 3" xfId="440"/>
    <cellStyle name="Normal 2 2 2 2 2 2 2 2 4" xfId="441"/>
    <cellStyle name="Normal 2 2 2 2 2 2 2 3" xfId="442"/>
    <cellStyle name="Normal 2 2 2 2 2 2 2 4" xfId="443"/>
    <cellStyle name="Normal 2 2 2 2 2 2 2 5" xfId="444"/>
    <cellStyle name="Normal 2 2 2 2 2 2 3" xfId="445"/>
    <cellStyle name="Normal 2 2 2 2 2 2 4" xfId="446"/>
    <cellStyle name="Normal 2 2 2 2 2 2 5" xfId="447"/>
    <cellStyle name="Normal 2 2 2 2 2 2 6" xfId="448"/>
    <cellStyle name="Normal 2 2 2 2 2 3" xfId="449"/>
    <cellStyle name="Normal 2 2 2 2 2 3 2" xfId="450"/>
    <cellStyle name="Normal 2 2 2 2 2 4" xfId="451"/>
    <cellStyle name="Normal 2 2 2 2 2 5" xfId="452"/>
    <cellStyle name="Normal 2 2 2 2 2 6" xfId="453"/>
    <cellStyle name="Normal 2 2 2 2 3" xfId="454"/>
    <cellStyle name="Normal 2 2 2 2 4" xfId="455"/>
    <cellStyle name="Normal 2 2 2 2 5" xfId="456"/>
    <cellStyle name="Normal 2 2 2 2 5 2" xfId="457"/>
    <cellStyle name="Normal 2 2 2 2 6" xfId="458"/>
    <cellStyle name="Normal 2 2 2 2 7" xfId="459"/>
    <cellStyle name="Normal 2 2 2 2 8" xfId="460"/>
    <cellStyle name="Normal 2 2 2 2 9" xfId="461"/>
    <cellStyle name="Normal 2 2 2 3" xfId="462"/>
    <cellStyle name="Normal 2 2 2 4" xfId="463"/>
    <cellStyle name="Normal 2 2 2 5" xfId="464"/>
    <cellStyle name="Normal 2 2 2 5 2" xfId="465"/>
    <cellStyle name="Normal 2 2 2 5 2 2" xfId="466"/>
    <cellStyle name="Normal 2 2 2 5 2 2 2" xfId="467"/>
    <cellStyle name="Normal 2 2 2 5 2 3" xfId="468"/>
    <cellStyle name="Normal 2 2 2 5 3" xfId="469"/>
    <cellStyle name="Normal 2 2 2 5 3 2" xfId="470"/>
    <cellStyle name="Normal 2 2 2 6" xfId="471"/>
    <cellStyle name="Normal 2 2 2 7" xfId="472"/>
    <cellStyle name="Normal 2 2 2 7 2" xfId="473"/>
    <cellStyle name="Normal 2 2 2 8" xfId="474"/>
    <cellStyle name="Normal 2 2 2 9" xfId="475"/>
    <cellStyle name="Normal 2 2 3" xfId="476"/>
    <cellStyle name="Normal 2 2 3 2" xfId="477"/>
    <cellStyle name="Normal 2 2 3 2 2" xfId="478"/>
    <cellStyle name="Normal 2 2 3 2 2 2" xfId="479"/>
    <cellStyle name="Normal 2 2 3 2 2 2 2" xfId="480"/>
    <cellStyle name="Normal 2 2 3 2 2 3" xfId="481"/>
    <cellStyle name="Normal 2 2 3 2 3" xfId="482"/>
    <cellStyle name="Normal 2 2 3 2 3 2" xfId="483"/>
    <cellStyle name="Normal 2 2 3 3" xfId="484"/>
    <cellStyle name="Normal 2 2 3 4" xfId="485"/>
    <cellStyle name="Normal 2 2 3 5" xfId="486"/>
    <cellStyle name="Normal 2 2 3 5 2" xfId="487"/>
    <cellStyle name="Normal 2 2 3 6" xfId="488"/>
    <cellStyle name="Normal 2 2 4" xfId="489"/>
    <cellStyle name="Normal 2 2 5" xfId="490"/>
    <cellStyle name="Normal 2 2 5 2" xfId="491"/>
    <cellStyle name="Normal 2 2 5 2 2" xfId="492"/>
    <cellStyle name="Normal 2 2 5 2 2 2" xfId="493"/>
    <cellStyle name="Normal 2 2 5 2 3" xfId="494"/>
    <cellStyle name="Normal 2 2 5 3" xfId="495"/>
    <cellStyle name="Normal 2 2 5 3 2" xfId="496"/>
    <cellStyle name="Normal 2 2 6" xfId="497"/>
    <cellStyle name="Normal 2 2 7" xfId="498"/>
    <cellStyle name="Normal 2 2 7 2" xfId="499"/>
    <cellStyle name="Normal 2 2 8" xfId="500"/>
    <cellStyle name="Normal 2 2 9" xfId="501"/>
    <cellStyle name="Normal 2 3" xfId="17"/>
    <cellStyle name="Normal 2 3 2" xfId="503"/>
    <cellStyle name="Normal 2 3 2 2" xfId="504"/>
    <cellStyle name="Normal 2 3 2 2 2" xfId="505"/>
    <cellStyle name="Normal 2 3 2 2 2 2" xfId="506"/>
    <cellStyle name="Normal 2 3 2 2 3" xfId="507"/>
    <cellStyle name="Normal 2 3 2 3" xfId="508"/>
    <cellStyle name="Normal 2 3 2 3 2" xfId="509"/>
    <cellStyle name="Normal 2 3 3" xfId="510"/>
    <cellStyle name="Normal 2 3 4" xfId="511"/>
    <cellStyle name="Normal 2 3 5" xfId="512"/>
    <cellStyle name="Normal 2 3 5 2" xfId="513"/>
    <cellStyle name="Normal 2 3 6" xfId="514"/>
    <cellStyle name="Normal 2 3 7" xfId="745"/>
    <cellStyle name="Normal 2 3 8" xfId="502"/>
    <cellStyle name="Normal 2 4" xfId="515"/>
    <cellStyle name="Normal 2 5" xfId="516"/>
    <cellStyle name="Normal 2 6" xfId="517"/>
    <cellStyle name="Normal 2 6 2" xfId="518"/>
    <cellStyle name="Normal 2 6 2 2" xfId="519"/>
    <cellStyle name="Normal 2 6 2 2 2" xfId="520"/>
    <cellStyle name="Normal 2 6 2 3" xfId="521"/>
    <cellStyle name="Normal 2 6 3" xfId="522"/>
    <cellStyle name="Normal 2 6 3 2" xfId="523"/>
    <cellStyle name="Normal 2 7" xfId="524"/>
    <cellStyle name="Normal 2 8" xfId="525"/>
    <cellStyle name="Normal 2 8 2" xfId="526"/>
    <cellStyle name="Normal 2 9" xfId="527"/>
    <cellStyle name="Normal 2_kvartaluri statistikuri angarishi (dazgveva) 30_03_09 -IQ 2009" xfId="528"/>
    <cellStyle name="Normal 20" xfId="760"/>
    <cellStyle name="Normal 20 2" xfId="529"/>
    <cellStyle name="Normal 21" xfId="761"/>
    <cellStyle name="Normal 22" xfId="762"/>
    <cellStyle name="Normal 3" xfId="11"/>
    <cellStyle name="Normal 3 10" xfId="530"/>
    <cellStyle name="Normal 3 2" xfId="531"/>
    <cellStyle name="Normal 3 3" xfId="532"/>
    <cellStyle name="Normal 3 4" xfId="533"/>
    <cellStyle name="Normal 3 5" xfId="534"/>
    <cellStyle name="Normal 3 6" xfId="535"/>
    <cellStyle name="Normal 3 7" xfId="536"/>
    <cellStyle name="Normal 3 8" xfId="537"/>
    <cellStyle name="Normal 3 9" xfId="739"/>
    <cellStyle name="Normal 33" xfId="538"/>
    <cellStyle name="Normal 33 2" xfId="539"/>
    <cellStyle name="Normal 33 2 2" xfId="540"/>
    <cellStyle name="Normal 33 2 3" xfId="541"/>
    <cellStyle name="Normal 33 3" xfId="542"/>
    <cellStyle name="Normal 33 3 2" xfId="543"/>
    <cellStyle name="Normal 33 3 3" xfId="544"/>
    <cellStyle name="Normal 33 4" xfId="545"/>
    <cellStyle name="Normal 33 4 2" xfId="546"/>
    <cellStyle name="Normal 33 4 3" xfId="547"/>
    <cellStyle name="Normal 33 5" xfId="548"/>
    <cellStyle name="Normal 33 5 2" xfId="549"/>
    <cellStyle name="Normal 33 5 3" xfId="550"/>
    <cellStyle name="Normal 33 6" xfId="551"/>
    <cellStyle name="Normal 33 6 2" xfId="552"/>
    <cellStyle name="Normal 33 6 3" xfId="553"/>
    <cellStyle name="Normal 33 7" xfId="554"/>
    <cellStyle name="Normal 33 8" xfId="555"/>
    <cellStyle name="Normal 34" xfId="556"/>
    <cellStyle name="Normal 34 2" xfId="557"/>
    <cellStyle name="Normal 34 2 2" xfId="558"/>
    <cellStyle name="Normal 34 2 3" xfId="559"/>
    <cellStyle name="Normal 34 3" xfId="560"/>
    <cellStyle name="Normal 34 3 2" xfId="561"/>
    <cellStyle name="Normal 34 3 3" xfId="562"/>
    <cellStyle name="Normal 34 4" xfId="563"/>
    <cellStyle name="Normal 34 4 2" xfId="564"/>
    <cellStyle name="Normal 34 4 3" xfId="565"/>
    <cellStyle name="Normal 34 5" xfId="566"/>
    <cellStyle name="Normal 34 5 2" xfId="567"/>
    <cellStyle name="Normal 34 5 3" xfId="568"/>
    <cellStyle name="Normal 34 6" xfId="569"/>
    <cellStyle name="Normal 34 6 2" xfId="570"/>
    <cellStyle name="Normal 34 6 3" xfId="571"/>
    <cellStyle name="Normal 34 7" xfId="572"/>
    <cellStyle name="Normal 34 8" xfId="573"/>
    <cellStyle name="Normal 35" xfId="574"/>
    <cellStyle name="Normal 35 2" xfId="575"/>
    <cellStyle name="Normal 35 2 2" xfId="576"/>
    <cellStyle name="Normal 35 2 3" xfId="577"/>
    <cellStyle name="Normal 35 3" xfId="578"/>
    <cellStyle name="Normal 35 3 2" xfId="579"/>
    <cellStyle name="Normal 35 3 3" xfId="580"/>
    <cellStyle name="Normal 35 4" xfId="581"/>
    <cellStyle name="Normal 35 4 2" xfId="582"/>
    <cellStyle name="Normal 35 4 3" xfId="583"/>
    <cellStyle name="Normal 35 5" xfId="584"/>
    <cellStyle name="Normal 35 5 2" xfId="585"/>
    <cellStyle name="Normal 35 5 3" xfId="586"/>
    <cellStyle name="Normal 35 6" xfId="587"/>
    <cellStyle name="Normal 35 6 2" xfId="588"/>
    <cellStyle name="Normal 35 6 3" xfId="589"/>
    <cellStyle name="Normal 35 7" xfId="590"/>
    <cellStyle name="Normal 35 8" xfId="591"/>
    <cellStyle name="Normal 4" xfId="14"/>
    <cellStyle name="Normal 4 2" xfId="742"/>
    <cellStyle name="Normal 4 3" xfId="592"/>
    <cellStyle name="Normal 5" xfId="15"/>
    <cellStyle name="Normal 5 2" xfId="30"/>
    <cellStyle name="Normal 5 3" xfId="743"/>
    <cellStyle name="Normal 5 4" xfId="593"/>
    <cellStyle name="Normal 6" xfId="16"/>
    <cellStyle name="Normal 6 2" xfId="31"/>
    <cellStyle name="Normal 6 3" xfId="744"/>
    <cellStyle name="Normal 6 4" xfId="594"/>
    <cellStyle name="Normal 7" xfId="19"/>
    <cellStyle name="Normal 7 2" xfId="44"/>
    <cellStyle name="Normal 7 2 2" xfId="747"/>
    <cellStyle name="Normal 7 3" xfId="595"/>
    <cellStyle name="Normal 8" xfId="21"/>
    <cellStyle name="Normal 8 2" xfId="46"/>
    <cellStyle name="Normal 9" xfId="32"/>
    <cellStyle name="Normal 9 2" xfId="52"/>
    <cellStyle name="Normal 9 2 2" xfId="597"/>
    <cellStyle name="Normal 9 3" xfId="598"/>
    <cellStyle name="Normal 9 4" xfId="757"/>
    <cellStyle name="Normal 9 5" xfId="596"/>
    <cellStyle name="Normal_BCI Restatement &amp; FS-10.04 (GEL)" xfId="8"/>
    <cellStyle name="normální_List1" xfId="599"/>
    <cellStyle name="Normalny_GTC_INTERCOMPANY_LOANS" xfId="600"/>
    <cellStyle name="Note 2" xfId="601"/>
    <cellStyle name="Note 3" xfId="602"/>
    <cellStyle name="Number Bold" xfId="603"/>
    <cellStyle name="Number Normal" xfId="604"/>
    <cellStyle name="Output 2" xfId="605"/>
    <cellStyle name="Output 3" xfId="606"/>
    <cellStyle name="per.style" xfId="607"/>
    <cellStyle name="Percent %" xfId="609"/>
    <cellStyle name="Percent % Long Underline" xfId="610"/>
    <cellStyle name="Percent %_Worksheet in  US Financial Statements Ref. Workbook - Single Co" xfId="611"/>
    <cellStyle name="Percent (0)" xfId="612"/>
    <cellStyle name="Percent [2]" xfId="613"/>
    <cellStyle name="Percent [2] 2" xfId="614"/>
    <cellStyle name="Percent [2] 3" xfId="615"/>
    <cellStyle name="Percent [2] 4" xfId="616"/>
    <cellStyle name="Percent [2] 5" xfId="617"/>
    <cellStyle name="Percent [2] 6" xfId="618"/>
    <cellStyle name="Percent [2] 7" xfId="619"/>
    <cellStyle name="Percent [2] 8" xfId="620"/>
    <cellStyle name="Percent 0.0%" xfId="621"/>
    <cellStyle name="Percent 0.0% Long Underline" xfId="622"/>
    <cellStyle name="Percent 0.00%" xfId="623"/>
    <cellStyle name="Percent 0.00% Long Underline" xfId="624"/>
    <cellStyle name="Percent 0.000%" xfId="625"/>
    <cellStyle name="Percent 0.000% Long Underline" xfId="626"/>
    <cellStyle name="Percent 2" xfId="9"/>
    <cellStyle name="Percent 2 2" xfId="28"/>
    <cellStyle name="Percent 2 2 2" xfId="755"/>
    <cellStyle name="Percent 2 2 3" xfId="627"/>
    <cellStyle name="Percent 2 3" xfId="628"/>
    <cellStyle name="Percent 2 4" xfId="629"/>
    <cellStyle name="Percent 2 5" xfId="630"/>
    <cellStyle name="Percent 2 6" xfId="631"/>
    <cellStyle name="Percent 2 7" xfId="632"/>
    <cellStyle name="Percent 2 8" xfId="633"/>
    <cellStyle name="Percent 3" xfId="29"/>
    <cellStyle name="Percent 3 2" xfId="756"/>
    <cellStyle name="Percent 3 3" xfId="634"/>
    <cellStyle name="Percent 4" xfId="41"/>
    <cellStyle name="Percent 4 2" xfId="738"/>
    <cellStyle name="Percent 4 3" xfId="635"/>
    <cellStyle name="Percent 5" xfId="608"/>
    <cellStyle name="Percent 6" xfId="759"/>
    <cellStyle name="PERCENTAGE" xfId="636"/>
    <cellStyle name="pricing" xfId="637"/>
    <cellStyle name="PSChar" xfId="638"/>
    <cellStyle name="PSDec" xfId="639"/>
    <cellStyle name="PSDec 2" xfId="640"/>
    <cellStyle name="PSDec 3" xfId="641"/>
    <cellStyle name="PSDec 4" xfId="642"/>
    <cellStyle name="PSDec 5" xfId="643"/>
    <cellStyle name="PSDec 6" xfId="644"/>
    <cellStyle name="PSDec 7" xfId="645"/>
    <cellStyle name="PSDec 8" xfId="646"/>
    <cellStyle name="PSHeading" xfId="647"/>
    <cellStyle name="Reporting Bold" xfId="648"/>
    <cellStyle name="Reporting Bold 12" xfId="649"/>
    <cellStyle name="Reporting Bold 14" xfId="650"/>
    <cellStyle name="Reporting Normal" xfId="651"/>
    <cellStyle name="RevList" xfId="652"/>
    <cellStyle name="Sheet Title" xfId="653"/>
    <cellStyle name="Sledovan? hypertextov? odkaz" xfId="654"/>
    <cellStyle name="Style 1" xfId="655"/>
    <cellStyle name="Subtotal" xfId="656"/>
    <cellStyle name="TBI" xfId="657"/>
    <cellStyle name="Tickmark" xfId="658"/>
    <cellStyle name="Title 2" xfId="659"/>
    <cellStyle name="Title 3" xfId="660"/>
    <cellStyle name="Total 2" xfId="661"/>
    <cellStyle name="Total 3" xfId="662"/>
    <cellStyle name="Warning Text 2" xfId="663"/>
    <cellStyle name="Warning Text 3" xfId="664"/>
    <cellStyle name="Акцент1" xfId="665"/>
    <cellStyle name="Акцент2" xfId="666"/>
    <cellStyle name="Акцент3" xfId="667"/>
    <cellStyle name="Акцент4" xfId="668"/>
    <cellStyle name="Акцент5" xfId="669"/>
    <cellStyle name="Акцент6" xfId="670"/>
    <cellStyle name="Ввод " xfId="671"/>
    <cellStyle name="Вывод" xfId="672"/>
    <cellStyle name="Вычисление" xfId="673"/>
    <cellStyle name="Гиперссылка_5677.7 IAS 29 Fixed assets as at 01 01 01" xfId="674"/>
    <cellStyle name="Денежный [0]_01.12.2004" xfId="675"/>
    <cellStyle name="Денежный_01.12.2004" xfId="676"/>
    <cellStyle name="Заголовок 1" xfId="677"/>
    <cellStyle name="Заголовок 2" xfId="678"/>
    <cellStyle name="Заголовок 3" xfId="679"/>
    <cellStyle name="Заголовок 4" xfId="680"/>
    <cellStyle name="Звичайний_~0572556" xfId="681"/>
    <cellStyle name="Итог" xfId="682"/>
    <cellStyle name="Контрольная ячейка" xfId="683"/>
    <cellStyle name="Название" xfId="684"/>
    <cellStyle name="Нейтральный" xfId="685"/>
    <cellStyle name="Обычный 2" xfId="686"/>
    <cellStyle name="Обычный_~0034951" xfId="687"/>
    <cellStyle name="Открывавшаяся гиперссылка_5677.7 IAS 29 Fixed assets as at 01 01 01" xfId="688"/>
    <cellStyle name="Плохой" xfId="689"/>
    <cellStyle name="Пояснение" xfId="690"/>
    <cellStyle name="Примечание" xfId="691"/>
    <cellStyle name="Связанная ячейка" xfId="692"/>
    <cellStyle name="Стиль 1" xfId="693"/>
    <cellStyle name="Текст предупреждения" xfId="694"/>
    <cellStyle name="Тысячи [0]_dialog1" xfId="695"/>
    <cellStyle name="Тысячи_dialog1" xfId="696"/>
    <cellStyle name="Финансовый [0]_01.12.2004" xfId="697"/>
    <cellStyle name="Финансовый_01.12.2004" xfId="698"/>
    <cellStyle name="Фінансовий_tabl2005-1 kf" xfId="699"/>
    <cellStyle name="Хороший" xfId="700"/>
    <cellStyle name="הדגשה1" xfId="701"/>
    <cellStyle name="הדגשה2" xfId="702"/>
    <cellStyle name="הדגשה3" xfId="703"/>
    <cellStyle name="הדגשה4" xfId="704"/>
    <cellStyle name="הדגשה5" xfId="705"/>
    <cellStyle name="הדגשה6" xfId="706"/>
    <cellStyle name="הערה" xfId="707"/>
    <cellStyle name="חישוב" xfId="708"/>
    <cellStyle name="טוב" xfId="709"/>
    <cellStyle name="טקסט אזהרה" xfId="710"/>
    <cellStyle name="טקסט הסברי" xfId="711"/>
    <cellStyle name="כותרת" xfId="712"/>
    <cellStyle name="כותרת 1" xfId="713"/>
    <cellStyle name="כותרת 2" xfId="714"/>
    <cellStyle name="כותרת 3" xfId="715"/>
    <cellStyle name="כותרת 4" xfId="716"/>
    <cellStyle name="ניטראלי" xfId="717"/>
    <cellStyle name="סה&quot;כ" xfId="718"/>
    <cellStyle name="פלט" xfId="719"/>
    <cellStyle name="קלט" xfId="720"/>
    <cellStyle name="רע" xfId="721"/>
    <cellStyle name="תא מסומן" xfId="722"/>
    <cellStyle name="תא מקושר" xfId="7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 tint="4.9989318521683403E-2"/>
  </sheetPr>
  <dimension ref="A1:K58"/>
  <sheetViews>
    <sheetView showGridLines="0" topLeftCell="C1" zoomScale="90" zoomScaleNormal="90" workbookViewId="0">
      <pane ySplit="6" topLeftCell="A7" activePane="bottomLeft" state="frozen"/>
      <selection activeCell="B2" sqref="B2:F2"/>
      <selection pane="bottomLeft" activeCell="E16" sqref="E16"/>
    </sheetView>
  </sheetViews>
  <sheetFormatPr defaultColWidth="9.140625" defaultRowHeight="15"/>
  <cols>
    <col min="1" max="1" width="2" style="1" customWidth="1"/>
    <col min="2" max="2" width="11" style="1" customWidth="1"/>
    <col min="3" max="3" width="5.140625" style="1" customWidth="1"/>
    <col min="4" max="4" width="73.7109375" style="1" customWidth="1"/>
    <col min="5" max="5" width="17" style="1" bestFit="1" customWidth="1"/>
    <col min="6" max="6" width="18.7109375" style="1" customWidth="1"/>
    <col min="7" max="7" width="14.5703125" style="1" bestFit="1" customWidth="1"/>
    <col min="8" max="8" width="14.5703125" style="92" bestFit="1" customWidth="1"/>
    <col min="9" max="9" width="12.28515625" style="1" bestFit="1" customWidth="1"/>
    <col min="10" max="10" width="11.7109375" style="1" bestFit="1" customWidth="1"/>
    <col min="11" max="11" width="10.42578125" style="1" bestFit="1" customWidth="1"/>
    <col min="12" max="16384" width="9.140625" style="1"/>
  </cols>
  <sheetData>
    <row r="1" spans="2:10">
      <c r="B1" s="2" t="s">
        <v>157</v>
      </c>
      <c r="C1" s="2"/>
      <c r="D1" s="6"/>
      <c r="E1" s="144" t="s">
        <v>66</v>
      </c>
      <c r="F1" s="144"/>
    </row>
    <row r="2" spans="2:10">
      <c r="B2" s="142" t="s">
        <v>158</v>
      </c>
      <c r="C2" s="142"/>
      <c r="D2" s="142"/>
      <c r="E2" s="142"/>
      <c r="F2" s="142"/>
    </row>
    <row r="3" spans="2:10">
      <c r="B3" s="55"/>
      <c r="C3" s="55"/>
    </row>
    <row r="4" spans="2:10" ht="18" customHeight="1">
      <c r="B4" s="18"/>
      <c r="C4" s="140" t="s">
        <v>152</v>
      </c>
      <c r="D4" s="141"/>
      <c r="E4" s="141"/>
      <c r="F4" s="141"/>
    </row>
    <row r="5" spans="2:10" ht="15.75" thickBot="1">
      <c r="E5" s="144" t="s">
        <v>36</v>
      </c>
      <c r="F5" s="144"/>
    </row>
    <row r="6" spans="2:10" s="8" customFormat="1" ht="45.75" thickBot="1">
      <c r="B6" s="61" t="s">
        <v>151</v>
      </c>
      <c r="C6" s="62" t="s">
        <v>67</v>
      </c>
      <c r="D6" s="63"/>
      <c r="E6" s="64" t="s">
        <v>35</v>
      </c>
      <c r="F6" s="65" t="s">
        <v>46</v>
      </c>
      <c r="H6" s="130"/>
    </row>
    <row r="7" spans="2:10" s="8" customFormat="1" ht="6" customHeight="1">
      <c r="C7" s="23"/>
      <c r="E7" s="10"/>
      <c r="F7" s="10"/>
      <c r="H7" s="130"/>
    </row>
    <row r="8" spans="2:10" s="5" customFormat="1" ht="15.75" thickBot="1">
      <c r="C8" s="143" t="s">
        <v>28</v>
      </c>
      <c r="D8" s="143"/>
      <c r="E8" s="143"/>
      <c r="F8" s="143"/>
      <c r="H8" s="113"/>
    </row>
    <row r="9" spans="2:10" s="14" customFormat="1" ht="15" customHeight="1">
      <c r="B9" s="66" t="s">
        <v>95</v>
      </c>
      <c r="C9" s="67">
        <v>1</v>
      </c>
      <c r="D9" s="68" t="s">
        <v>47</v>
      </c>
      <c r="E9" s="132">
        <v>327593.25999999995</v>
      </c>
      <c r="F9" s="70">
        <v>1216774.26</v>
      </c>
      <c r="G9" s="114"/>
      <c r="H9" s="114"/>
    </row>
    <row r="10" spans="2:10" s="14" customFormat="1" ht="15" customHeight="1">
      <c r="B10" s="71" t="s">
        <v>96</v>
      </c>
      <c r="C10" s="59">
        <v>2</v>
      </c>
      <c r="D10" s="24" t="s">
        <v>48</v>
      </c>
      <c r="E10" s="133">
        <v>9217892.5500000007</v>
      </c>
      <c r="F10" s="28">
        <v>8620264.2899999991</v>
      </c>
      <c r="G10" s="114"/>
      <c r="H10" s="114"/>
    </row>
    <row r="11" spans="2:10" s="14" customFormat="1" ht="15" customHeight="1">
      <c r="B11" s="71" t="s">
        <v>97</v>
      </c>
      <c r="C11" s="59">
        <v>3</v>
      </c>
      <c r="D11" s="24" t="s">
        <v>30</v>
      </c>
      <c r="E11" s="133">
        <v>0</v>
      </c>
      <c r="F11" s="28">
        <v>0</v>
      </c>
      <c r="G11" s="114"/>
      <c r="H11" s="114"/>
    </row>
    <row r="12" spans="2:10" s="14" customFormat="1" ht="15" customHeight="1">
      <c r="B12" s="71" t="s">
        <v>98</v>
      </c>
      <c r="C12" s="59">
        <v>4</v>
      </c>
      <c r="D12" s="25" t="s">
        <v>31</v>
      </c>
      <c r="E12" s="133">
        <v>0</v>
      </c>
      <c r="F12" s="28">
        <v>0</v>
      </c>
      <c r="G12" s="114"/>
      <c r="H12" s="114"/>
    </row>
    <row r="13" spans="2:10" s="14" customFormat="1" ht="30">
      <c r="B13" s="71" t="s">
        <v>99</v>
      </c>
      <c r="C13" s="59">
        <v>5</v>
      </c>
      <c r="D13" s="26" t="s">
        <v>93</v>
      </c>
      <c r="E13" s="133">
        <v>0</v>
      </c>
      <c r="F13" s="28">
        <v>0</v>
      </c>
      <c r="G13" s="114"/>
      <c r="H13" s="114"/>
    </row>
    <row r="14" spans="2:10" s="14" customFormat="1" ht="15" customHeight="1">
      <c r="B14" s="71" t="s">
        <v>100</v>
      </c>
      <c r="C14" s="59">
        <v>6</v>
      </c>
      <c r="D14" s="25" t="s">
        <v>49</v>
      </c>
      <c r="E14" s="133">
        <v>3205649</v>
      </c>
      <c r="F14" s="28">
        <v>4023490.6799999997</v>
      </c>
      <c r="G14" s="114"/>
      <c r="H14" s="114"/>
      <c r="J14" s="112"/>
    </row>
    <row r="15" spans="2:10" s="14" customFormat="1" ht="15" customHeight="1">
      <c r="B15" s="71" t="s">
        <v>101</v>
      </c>
      <c r="C15" s="59">
        <v>7</v>
      </c>
      <c r="D15" s="24" t="s">
        <v>50</v>
      </c>
      <c r="E15" s="133">
        <v>2241611</v>
      </c>
      <c r="F15" s="28">
        <v>3410196.04</v>
      </c>
      <c r="G15" s="114"/>
      <c r="H15" s="114"/>
    </row>
    <row r="16" spans="2:10" s="14" customFormat="1" ht="15" customHeight="1">
      <c r="B16" s="71" t="s">
        <v>102</v>
      </c>
      <c r="C16" s="59">
        <v>8</v>
      </c>
      <c r="D16" s="97" t="s">
        <v>154</v>
      </c>
      <c r="E16" s="133">
        <v>536.28</v>
      </c>
      <c r="F16" s="28"/>
      <c r="G16" s="114"/>
      <c r="H16" s="114"/>
    </row>
    <row r="17" spans="2:11" s="14" customFormat="1" ht="15" customHeight="1">
      <c r="B17" s="71" t="s">
        <v>103</v>
      </c>
      <c r="C17" s="59">
        <v>9</v>
      </c>
      <c r="D17" s="98" t="s">
        <v>155</v>
      </c>
      <c r="E17" s="133">
        <v>51480</v>
      </c>
      <c r="F17" s="28">
        <v>54340</v>
      </c>
      <c r="G17" s="128"/>
      <c r="H17" s="114"/>
    </row>
    <row r="18" spans="2:11" s="14" customFormat="1" ht="15" customHeight="1">
      <c r="B18" s="71" t="s">
        <v>104</v>
      </c>
      <c r="C18" s="59">
        <v>10</v>
      </c>
      <c r="D18" s="98" t="s">
        <v>38</v>
      </c>
      <c r="E18" s="133">
        <v>0</v>
      </c>
      <c r="F18" s="28">
        <v>0</v>
      </c>
      <c r="G18" s="95"/>
      <c r="H18" s="114"/>
    </row>
    <row r="19" spans="2:11" s="14" customFormat="1" ht="15" customHeight="1">
      <c r="B19" s="71" t="s">
        <v>105</v>
      </c>
      <c r="C19" s="59">
        <v>11</v>
      </c>
      <c r="D19" s="98" t="s">
        <v>39</v>
      </c>
      <c r="E19" s="133">
        <v>0</v>
      </c>
      <c r="F19" s="28">
        <v>0</v>
      </c>
      <c r="H19" s="114"/>
    </row>
    <row r="20" spans="2:11" s="14" customFormat="1" ht="15" customHeight="1">
      <c r="B20" s="71" t="s">
        <v>106</v>
      </c>
      <c r="C20" s="59">
        <v>12</v>
      </c>
      <c r="D20" s="98" t="s">
        <v>43</v>
      </c>
      <c r="E20" s="133">
        <v>2078456</v>
      </c>
      <c r="F20" s="28">
        <v>1966557.0559913698</v>
      </c>
      <c r="G20" s="128"/>
      <c r="H20" s="114"/>
    </row>
    <row r="21" spans="2:11" s="14" customFormat="1" ht="15" customHeight="1">
      <c r="B21" s="71" t="s">
        <v>107</v>
      </c>
      <c r="C21" s="59">
        <v>13</v>
      </c>
      <c r="D21" s="98" t="s">
        <v>59</v>
      </c>
      <c r="E21" s="133">
        <v>356706</v>
      </c>
      <c r="F21" s="28">
        <v>306747.09000000003</v>
      </c>
      <c r="G21" s="128"/>
      <c r="H21" s="114"/>
    </row>
    <row r="22" spans="2:11" s="14" customFormat="1" ht="15" customHeight="1">
      <c r="B22" s="71" t="s">
        <v>108</v>
      </c>
      <c r="C22" s="59">
        <v>14</v>
      </c>
      <c r="D22" s="98" t="s">
        <v>44</v>
      </c>
      <c r="E22" s="133">
        <v>402343.76375787455</v>
      </c>
      <c r="F22" s="28">
        <v>413935.11375787458</v>
      </c>
      <c r="G22" s="128"/>
      <c r="H22" s="131"/>
      <c r="I22" s="112"/>
    </row>
    <row r="23" spans="2:11" s="14" customFormat="1" ht="15" customHeight="1">
      <c r="B23" s="71" t="s">
        <v>109</v>
      </c>
      <c r="C23" s="59">
        <v>15</v>
      </c>
      <c r="D23" s="24" t="s">
        <v>40</v>
      </c>
      <c r="E23" s="133">
        <v>114000</v>
      </c>
      <c r="F23" s="28">
        <v>0</v>
      </c>
      <c r="H23" s="114"/>
    </row>
    <row r="24" spans="2:11" s="14" customFormat="1" ht="15" customHeight="1">
      <c r="B24" s="71" t="s">
        <v>110</v>
      </c>
      <c r="C24" s="59">
        <v>16</v>
      </c>
      <c r="D24" s="24" t="s">
        <v>52</v>
      </c>
      <c r="E24" s="133">
        <v>72797.190105980961</v>
      </c>
      <c r="F24" s="28">
        <v>84818</v>
      </c>
      <c r="H24" s="114"/>
    </row>
    <row r="25" spans="2:11" s="14" customFormat="1" ht="15" customHeight="1">
      <c r="B25" s="71" t="s">
        <v>111</v>
      </c>
      <c r="C25" s="59">
        <v>17</v>
      </c>
      <c r="D25" s="24" t="s">
        <v>53</v>
      </c>
      <c r="E25" s="133"/>
      <c r="F25" s="28">
        <v>0</v>
      </c>
      <c r="H25" s="114"/>
    </row>
    <row r="26" spans="2:11" s="14" customFormat="1" ht="15" customHeight="1">
      <c r="B26" s="71" t="s">
        <v>112</v>
      </c>
      <c r="C26" s="59">
        <v>18</v>
      </c>
      <c r="D26" s="17" t="s">
        <v>54</v>
      </c>
      <c r="E26" s="96">
        <v>1200848.72</v>
      </c>
      <c r="F26" s="28">
        <v>533597.89</v>
      </c>
      <c r="G26" s="114"/>
      <c r="H26" s="114"/>
      <c r="I26" s="95"/>
    </row>
    <row r="27" spans="2:11" s="45" customFormat="1" ht="15" customHeight="1" thickBot="1">
      <c r="B27" s="72" t="s">
        <v>113</v>
      </c>
      <c r="C27" s="60">
        <v>19</v>
      </c>
      <c r="D27" s="42" t="s">
        <v>80</v>
      </c>
      <c r="E27" s="43">
        <v>19269913.763863854</v>
      </c>
      <c r="F27" s="44">
        <v>20630720.419749245</v>
      </c>
      <c r="G27" s="115"/>
      <c r="H27" s="115"/>
      <c r="I27" s="95"/>
      <c r="J27" s="115"/>
      <c r="K27" s="115"/>
    </row>
    <row r="28" spans="2:11" s="5" customFormat="1" ht="6" customHeight="1">
      <c r="B28" s="58"/>
      <c r="C28" s="126"/>
      <c r="D28" s="16"/>
      <c r="E28" s="15"/>
      <c r="F28" s="15"/>
      <c r="H28" s="113"/>
      <c r="I28" s="95"/>
    </row>
    <row r="29" spans="2:11" s="5" customFormat="1" ht="15.75" thickBot="1">
      <c r="B29" s="58"/>
      <c r="C29" s="143" t="s">
        <v>24</v>
      </c>
      <c r="D29" s="143"/>
      <c r="E29" s="143"/>
      <c r="F29" s="143"/>
      <c r="H29" s="113"/>
      <c r="I29" s="45"/>
    </row>
    <row r="30" spans="2:11" s="14" customFormat="1" ht="15" customHeight="1">
      <c r="B30" s="66" t="s">
        <v>114</v>
      </c>
      <c r="C30" s="67">
        <v>20</v>
      </c>
      <c r="D30" s="73" t="s">
        <v>29</v>
      </c>
      <c r="E30" s="132">
        <v>6234847.8000000007</v>
      </c>
      <c r="F30" s="70">
        <v>6958638.4507934209</v>
      </c>
      <c r="H30" s="114"/>
    </row>
    <row r="31" spans="2:11" s="14" customFormat="1" ht="15" customHeight="1">
      <c r="B31" s="71" t="s">
        <v>115</v>
      </c>
      <c r="C31" s="59">
        <v>21</v>
      </c>
      <c r="D31" s="12" t="s">
        <v>55</v>
      </c>
      <c r="E31" s="133">
        <v>2855514.4</v>
      </c>
      <c r="F31" s="28">
        <v>4359507.3499999996</v>
      </c>
      <c r="H31" s="114"/>
    </row>
    <row r="32" spans="2:11" s="14" customFormat="1" ht="15" customHeight="1">
      <c r="B32" s="71" t="s">
        <v>116</v>
      </c>
      <c r="C32" s="59">
        <v>22</v>
      </c>
      <c r="D32" s="25" t="s">
        <v>37</v>
      </c>
      <c r="E32" s="133"/>
      <c r="F32" s="28"/>
      <c r="H32" s="114"/>
    </row>
    <row r="33" spans="1:9" s="14" customFormat="1" ht="15" customHeight="1">
      <c r="B33" s="71" t="s">
        <v>117</v>
      </c>
      <c r="C33" s="59">
        <v>23</v>
      </c>
      <c r="D33" s="12" t="s">
        <v>27</v>
      </c>
      <c r="E33" s="133">
        <v>915708</v>
      </c>
      <c r="F33" s="28">
        <v>126064.1</v>
      </c>
      <c r="H33" s="114"/>
    </row>
    <row r="34" spans="1:9" s="14" customFormat="1" ht="15" customHeight="1">
      <c r="B34" s="71" t="s">
        <v>118</v>
      </c>
      <c r="C34" s="59">
        <v>24</v>
      </c>
      <c r="D34" s="12" t="s">
        <v>25</v>
      </c>
      <c r="E34" s="133">
        <v>0</v>
      </c>
      <c r="F34" s="28">
        <v>0</v>
      </c>
      <c r="H34" s="114"/>
      <c r="I34" s="129"/>
    </row>
    <row r="35" spans="1:9" s="14" customFormat="1" ht="15" customHeight="1">
      <c r="B35" s="71" t="s">
        <v>119</v>
      </c>
      <c r="C35" s="59">
        <v>25</v>
      </c>
      <c r="D35" s="12" t="s">
        <v>32</v>
      </c>
      <c r="E35" s="133">
        <v>0</v>
      </c>
      <c r="F35" s="28">
        <v>0</v>
      </c>
      <c r="H35" s="114"/>
    </row>
    <row r="36" spans="1:9" s="14" customFormat="1" ht="15" customHeight="1">
      <c r="B36" s="71" t="s">
        <v>120</v>
      </c>
      <c r="C36" s="59">
        <v>26</v>
      </c>
      <c r="D36" s="12" t="s">
        <v>33</v>
      </c>
      <c r="E36" s="133">
        <v>0</v>
      </c>
      <c r="F36" s="28">
        <v>0</v>
      </c>
      <c r="H36" s="114"/>
    </row>
    <row r="37" spans="1:9" s="14" customFormat="1" ht="15" customHeight="1">
      <c r="A37" s="14" t="s">
        <v>156</v>
      </c>
      <c r="B37" s="71" t="s">
        <v>121</v>
      </c>
      <c r="C37" s="59">
        <v>27</v>
      </c>
      <c r="D37" s="12" t="s">
        <v>34</v>
      </c>
      <c r="E37" s="133">
        <v>425254.17</v>
      </c>
      <c r="F37" s="28">
        <v>405219.17</v>
      </c>
      <c r="H37" s="114"/>
    </row>
    <row r="38" spans="1:9" s="14" customFormat="1" ht="15" customHeight="1">
      <c r="B38" s="71" t="s">
        <v>122</v>
      </c>
      <c r="C38" s="59">
        <v>28</v>
      </c>
      <c r="D38" s="12" t="s">
        <v>56</v>
      </c>
      <c r="E38" s="134"/>
      <c r="F38" s="28"/>
      <c r="H38" s="114"/>
    </row>
    <row r="39" spans="1:9" s="14" customFormat="1" ht="15" customHeight="1">
      <c r="B39" s="71" t="s">
        <v>123</v>
      </c>
      <c r="C39" s="59">
        <v>29</v>
      </c>
      <c r="D39" s="12" t="s">
        <v>57</v>
      </c>
      <c r="E39" s="27">
        <v>693453.1143875788</v>
      </c>
      <c r="F39" s="28">
        <v>773197.01748757879</v>
      </c>
      <c r="H39" s="114"/>
    </row>
    <row r="40" spans="1:9" s="45" customFormat="1" ht="15" customHeight="1" thickBot="1">
      <c r="B40" s="72" t="s">
        <v>124</v>
      </c>
      <c r="C40" s="60">
        <v>30</v>
      </c>
      <c r="D40" s="46" t="s">
        <v>72</v>
      </c>
      <c r="E40" s="43">
        <v>11124777.48438758</v>
      </c>
      <c r="F40" s="44">
        <v>12622626.088280998</v>
      </c>
      <c r="H40" s="131"/>
    </row>
    <row r="41" spans="1:9" s="5" customFormat="1" ht="6" customHeight="1">
      <c r="B41" s="57"/>
      <c r="C41" s="127"/>
      <c r="D41" s="16"/>
      <c r="E41" s="15"/>
      <c r="F41" s="15"/>
      <c r="H41" s="113"/>
    </row>
    <row r="42" spans="1:9" s="5" customFormat="1" ht="15.75" thickBot="1">
      <c r="B42" s="57"/>
      <c r="C42" s="143" t="s">
        <v>22</v>
      </c>
      <c r="D42" s="143"/>
      <c r="E42" s="143"/>
      <c r="F42" s="143"/>
      <c r="H42" s="113"/>
    </row>
    <row r="43" spans="1:9" s="14" customFormat="1" ht="15" customHeight="1">
      <c r="B43" s="66" t="s">
        <v>125</v>
      </c>
      <c r="C43" s="67">
        <v>31</v>
      </c>
      <c r="D43" s="73" t="s">
        <v>41</v>
      </c>
      <c r="E43" s="69">
        <v>15490640.449999999</v>
      </c>
      <c r="F43" s="70">
        <v>15490640.449999999</v>
      </c>
      <c r="H43" s="114"/>
    </row>
    <row r="44" spans="1:9" s="14" customFormat="1" ht="15" customHeight="1">
      <c r="B44" s="71" t="s">
        <v>126</v>
      </c>
      <c r="C44" s="59">
        <v>32</v>
      </c>
      <c r="D44" s="12" t="s">
        <v>23</v>
      </c>
      <c r="E44" s="27"/>
      <c r="F44" s="28"/>
      <c r="H44" s="114"/>
    </row>
    <row r="45" spans="1:9" s="14" customFormat="1" ht="15" customHeight="1">
      <c r="B45" s="71" t="s">
        <v>127</v>
      </c>
      <c r="C45" s="59">
        <v>33</v>
      </c>
      <c r="D45" s="12" t="s">
        <v>42</v>
      </c>
      <c r="E45" s="27"/>
      <c r="F45" s="28"/>
      <c r="H45" s="114"/>
    </row>
    <row r="46" spans="1:9" s="14" customFormat="1" ht="15" customHeight="1">
      <c r="B46" s="71" t="s">
        <v>128</v>
      </c>
      <c r="C46" s="59">
        <v>34</v>
      </c>
      <c r="D46" s="12" t="s">
        <v>26</v>
      </c>
      <c r="E46" s="27">
        <v>-7615529.1810484678</v>
      </c>
      <c r="F46" s="28">
        <v>-6330462.3171251584</v>
      </c>
      <c r="H46" s="114"/>
    </row>
    <row r="47" spans="1:9" s="14" customFormat="1" ht="15" customHeight="1">
      <c r="B47" s="71" t="s">
        <v>129</v>
      </c>
      <c r="C47" s="59">
        <v>35</v>
      </c>
      <c r="D47" s="12" t="s">
        <v>45</v>
      </c>
      <c r="E47" s="27">
        <v>137041.96990937603</v>
      </c>
      <c r="F47" s="28">
        <v>-1285066.8639233098</v>
      </c>
      <c r="H47" s="114"/>
    </row>
    <row r="48" spans="1:9" s="14" customFormat="1" ht="15" customHeight="1">
      <c r="B48" s="71" t="s">
        <v>130</v>
      </c>
      <c r="C48" s="59">
        <v>36</v>
      </c>
      <c r="D48" s="12" t="s">
        <v>58</v>
      </c>
      <c r="E48" s="27">
        <v>132983</v>
      </c>
      <c r="F48" s="28">
        <v>132983</v>
      </c>
      <c r="H48" s="114"/>
    </row>
    <row r="49" spans="2:8" s="45" customFormat="1" ht="15" customHeight="1">
      <c r="B49" s="71" t="s">
        <v>131</v>
      </c>
      <c r="C49" s="74">
        <v>37</v>
      </c>
      <c r="D49" s="47" t="s">
        <v>73</v>
      </c>
      <c r="E49" s="48">
        <v>8145136.238860908</v>
      </c>
      <c r="F49" s="49">
        <v>8008094.2689515315</v>
      </c>
      <c r="G49" s="115"/>
      <c r="H49" s="131"/>
    </row>
    <row r="50" spans="2:8" s="45" customFormat="1" ht="15" customHeight="1" thickBot="1">
      <c r="B50" s="72" t="s">
        <v>132</v>
      </c>
      <c r="C50" s="75">
        <v>38</v>
      </c>
      <c r="D50" s="50" t="s">
        <v>74</v>
      </c>
      <c r="E50" s="51">
        <v>19269913.723248489</v>
      </c>
      <c r="F50" s="52">
        <v>20630720.35723253</v>
      </c>
      <c r="H50" s="131"/>
    </row>
    <row r="51" spans="2:8">
      <c r="E51" s="110">
        <v>4.0615364909172058E-2</v>
      </c>
    </row>
    <row r="52" spans="2:8">
      <c r="E52" s="109"/>
      <c r="F52" s="109"/>
      <c r="G52" s="111"/>
    </row>
    <row r="53" spans="2:8">
      <c r="C53" s="145"/>
      <c r="D53" s="145"/>
      <c r="E53" s="145"/>
      <c r="F53" s="145"/>
    </row>
    <row r="54" spans="2:8">
      <c r="C54" s="139"/>
      <c r="D54" s="139"/>
      <c r="E54" s="139"/>
      <c r="F54" s="139"/>
    </row>
    <row r="55" spans="2:8">
      <c r="C55" s="145"/>
      <c r="D55" s="145"/>
      <c r="E55" s="145"/>
      <c r="F55" s="145"/>
    </row>
    <row r="56" spans="2:8">
      <c r="C56" s="139"/>
      <c r="D56" s="139"/>
      <c r="E56" s="139"/>
      <c r="F56" s="139"/>
    </row>
    <row r="57" spans="2:8" ht="15" customHeight="1">
      <c r="C57" s="145"/>
      <c r="D57" s="145"/>
      <c r="E57" s="145"/>
      <c r="F57" s="145"/>
    </row>
    <row r="58" spans="2:8">
      <c r="C58" s="139"/>
      <c r="D58" s="139"/>
      <c r="E58" s="139"/>
      <c r="F58" s="139"/>
    </row>
  </sheetData>
  <customSheetViews>
    <customSheetView guid="{F18E25A1-ACAC-4BA2-9084-15C64EADD71F}" fitToPage="1" topLeftCell="A7">
      <selection activeCell="B15" sqref="B15"/>
      <pageMargins left="0.5" right="0.39" top="0.5" bottom="0.5" header="0.25" footer="0.25"/>
      <pageSetup scale="90" fitToWidth="2" orientation="portrait" r:id="rId1"/>
      <headerFooter alignWithMargins="0"/>
    </customSheetView>
    <customSheetView guid="{42441662-3193-455A-AAAC-E0697E2ED236}" showPageBreaks="1" fitToPage="1">
      <selection activeCell="A29" sqref="A29:IV29"/>
      <pageMargins left="0.5" right="0.39" top="0.5" bottom="0.5" header="0.25" footer="0.25"/>
      <pageSetup scale="90" fitToWidth="2" orientation="portrait" r:id="rId2"/>
      <headerFooter alignWithMargins="0"/>
    </customSheetView>
    <customSheetView guid="{AB1DC9E9-A3E4-4BE0-8A49-B02D340E9D12}" fitToPage="1" topLeftCell="A28">
      <selection activeCell="B5" sqref="B5"/>
      <pageMargins left="0.5" right="0.39" top="0.5" bottom="0.5" header="0.25" footer="0.25"/>
      <pageSetup scale="89" fitToWidth="2" orientation="portrait" r:id="rId3"/>
      <headerFooter alignWithMargins="0"/>
    </customSheetView>
    <customSheetView guid="{BC7A4191-54CC-4009-AB21-42ED557A5091}" showPageBreaks="1" fitToPage="1" showRuler="0" topLeftCell="A28">
      <selection activeCell="A48" sqref="A48"/>
      <pageMargins left="0.5" right="0.39" top="0.5" bottom="0.5" header="0.25" footer="0.25"/>
      <pageSetup scale="89" fitToWidth="2" orientation="portrait" r:id="rId4"/>
      <headerFooter alignWithMargins="0"/>
    </customSheetView>
  </customSheetViews>
  <mergeCells count="13">
    <mergeCell ref="E1:F1"/>
    <mergeCell ref="C8:F8"/>
    <mergeCell ref="C53:F53"/>
    <mergeCell ref="C54:F54"/>
    <mergeCell ref="C55:F55"/>
    <mergeCell ref="C58:F58"/>
    <mergeCell ref="C4:F4"/>
    <mergeCell ref="B2:F2"/>
    <mergeCell ref="C29:F29"/>
    <mergeCell ref="C42:F42"/>
    <mergeCell ref="E5:F5"/>
    <mergeCell ref="C56:F56"/>
    <mergeCell ref="C57:F57"/>
  </mergeCells>
  <phoneticPr fontId="5" type="noConversion"/>
  <printOptions horizontalCentered="1"/>
  <pageMargins left="0.2" right="0.2" top="0.26" bottom="0.2" header="0.17" footer="0.16"/>
  <pageSetup scale="80" fitToWidth="2"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1"/>
  </sheetPr>
  <dimension ref="B1:J81"/>
  <sheetViews>
    <sheetView showGridLines="0" zoomScale="90" zoomScaleNormal="90" workbookViewId="0">
      <pane ySplit="6" topLeftCell="A7" activePane="bottomLeft" state="frozen"/>
      <selection activeCell="C103" sqref="C103"/>
      <selection pane="bottomLeft" activeCell="F22" sqref="F22"/>
    </sheetView>
  </sheetViews>
  <sheetFormatPr defaultColWidth="9.140625" defaultRowHeight="15"/>
  <cols>
    <col min="1" max="1" width="2" style="5" customWidth="1"/>
    <col min="2" max="2" width="11" style="5" customWidth="1"/>
    <col min="3" max="3" width="5.85546875" style="5" customWidth="1"/>
    <col min="4" max="4" width="81.7109375" style="5" customWidth="1"/>
    <col min="5" max="5" width="17" style="5" bestFit="1" customWidth="1"/>
    <col min="6" max="6" width="15.7109375" style="5" customWidth="1"/>
    <col min="7" max="7" width="12.7109375" style="108" bestFit="1" customWidth="1"/>
    <col min="8" max="8" width="15.7109375" style="116" bestFit="1" customWidth="1"/>
    <col min="9" max="9" width="15" style="108" bestFit="1" customWidth="1"/>
    <col min="10" max="10" width="10.28515625" style="108" bestFit="1" customWidth="1"/>
    <col min="11" max="16384" width="9.140625" style="5"/>
  </cols>
  <sheetData>
    <row r="1" spans="2:10" ht="15" customHeight="1">
      <c r="B1" s="14" t="s">
        <v>157</v>
      </c>
      <c r="C1" s="14"/>
      <c r="D1" s="19"/>
      <c r="E1" s="147" t="s">
        <v>70</v>
      </c>
      <c r="F1" s="147"/>
    </row>
    <row r="2" spans="2:10" ht="15" customHeight="1">
      <c r="B2" s="150" t="s">
        <v>159</v>
      </c>
      <c r="C2" s="150"/>
      <c r="D2" s="150"/>
      <c r="E2" s="150"/>
      <c r="F2" s="150"/>
    </row>
    <row r="3" spans="2:10" ht="15" customHeight="1"/>
    <row r="4" spans="2:10" s="13" customFormat="1" ht="12.75" customHeight="1">
      <c r="D4" s="149" t="s">
        <v>94</v>
      </c>
      <c r="E4" s="149"/>
      <c r="F4" s="149"/>
      <c r="G4" s="122"/>
      <c r="H4" s="121"/>
      <c r="I4" s="122"/>
      <c r="J4" s="122"/>
    </row>
    <row r="5" spans="2:10" ht="15" customHeight="1" thickBot="1">
      <c r="E5" s="148" t="s">
        <v>36</v>
      </c>
      <c r="F5" s="148"/>
    </row>
    <row r="6" spans="2:10" s="9" customFormat="1" ht="45" customHeight="1" thickBot="1">
      <c r="B6" s="61" t="s">
        <v>151</v>
      </c>
      <c r="C6" s="77" t="s">
        <v>67</v>
      </c>
      <c r="D6" s="79"/>
      <c r="E6" s="64" t="s">
        <v>35</v>
      </c>
      <c r="F6" s="65" t="s">
        <v>46</v>
      </c>
      <c r="G6" s="118"/>
      <c r="H6" s="117"/>
      <c r="I6" s="118"/>
      <c r="J6" s="118"/>
    </row>
    <row r="7" spans="2:10" ht="9" customHeight="1">
      <c r="C7" s="14"/>
      <c r="D7" s="14"/>
      <c r="E7" s="7"/>
      <c r="F7" s="7"/>
    </row>
    <row r="8" spans="2:10" ht="15" customHeight="1" thickBot="1">
      <c r="C8" s="146" t="s">
        <v>85</v>
      </c>
      <c r="D8" s="146"/>
      <c r="E8" s="146"/>
      <c r="F8" s="146"/>
    </row>
    <row r="9" spans="2:10" ht="15" customHeight="1">
      <c r="B9" s="76" t="s">
        <v>95</v>
      </c>
      <c r="C9" s="82">
        <v>1</v>
      </c>
      <c r="D9" s="101" t="s">
        <v>19</v>
      </c>
      <c r="E9" s="123">
        <v>10988367.117494902</v>
      </c>
      <c r="F9" s="106">
        <v>11929400.898296241</v>
      </c>
      <c r="G9" s="125"/>
    </row>
    <row r="10" spans="2:10" ht="15" customHeight="1">
      <c r="B10" s="11" t="s">
        <v>96</v>
      </c>
      <c r="C10" s="78">
        <v>2</v>
      </c>
      <c r="D10" s="102" t="s">
        <v>21</v>
      </c>
      <c r="E10" s="94">
        <v>3319674.05</v>
      </c>
      <c r="F10" s="100">
        <v>2923821.8823630093</v>
      </c>
      <c r="G10" s="125"/>
    </row>
    <row r="11" spans="2:10" ht="15" customHeight="1">
      <c r="B11" s="11" t="s">
        <v>97</v>
      </c>
      <c r="C11" s="78">
        <v>3</v>
      </c>
      <c r="D11" s="103" t="s">
        <v>3</v>
      </c>
      <c r="E11" s="94">
        <v>-473051.52694637561</v>
      </c>
      <c r="F11" s="100">
        <v>622653.42283886671</v>
      </c>
      <c r="G11" s="116"/>
    </row>
    <row r="12" spans="2:10" ht="15" customHeight="1">
      <c r="B12" s="11" t="s">
        <v>98</v>
      </c>
      <c r="C12" s="78">
        <v>4</v>
      </c>
      <c r="D12" s="104" t="s">
        <v>5</v>
      </c>
      <c r="E12" s="94">
        <v>115849.41960863001</v>
      </c>
      <c r="F12" s="100">
        <v>-125313.47544928989</v>
      </c>
      <c r="G12" s="125"/>
    </row>
    <row r="13" spans="2:10" s="14" customFormat="1" ht="15" customHeight="1">
      <c r="B13" s="11" t="s">
        <v>99</v>
      </c>
      <c r="C13" s="59">
        <v>5</v>
      </c>
      <c r="D13" s="105" t="s">
        <v>75</v>
      </c>
      <c r="E13" s="96">
        <v>8257594.0140499081</v>
      </c>
      <c r="F13" s="99">
        <v>8257612.1176450737</v>
      </c>
      <c r="G13" s="138"/>
      <c r="H13" s="119"/>
      <c r="I13" s="120"/>
      <c r="J13" s="120"/>
    </row>
    <row r="14" spans="2:10" ht="15" customHeight="1">
      <c r="B14" s="11" t="s">
        <v>100</v>
      </c>
      <c r="C14" s="78">
        <v>6</v>
      </c>
      <c r="D14" s="102" t="s">
        <v>63</v>
      </c>
      <c r="E14" s="94">
        <v>8156388.0000000009</v>
      </c>
      <c r="F14" s="100">
        <v>7607663.4005194111</v>
      </c>
      <c r="G14" s="125"/>
      <c r="H14" s="125"/>
    </row>
    <row r="15" spans="2:10" ht="15" customHeight="1">
      <c r="B15" s="11" t="s">
        <v>101</v>
      </c>
      <c r="C15" s="78">
        <v>7</v>
      </c>
      <c r="D15" s="102" t="s">
        <v>64</v>
      </c>
      <c r="E15" s="94">
        <v>2669438.1320000002</v>
      </c>
      <c r="F15" s="100">
        <v>2189761.0841714283</v>
      </c>
      <c r="G15" s="125"/>
      <c r="J15" s="125"/>
    </row>
    <row r="16" spans="2:10" ht="15" customHeight="1">
      <c r="B16" s="11" t="s">
        <v>102</v>
      </c>
      <c r="C16" s="78">
        <v>8</v>
      </c>
      <c r="D16" s="103" t="s">
        <v>4</v>
      </c>
      <c r="E16" s="94">
        <v>-254211.36054051016</v>
      </c>
      <c r="F16" s="100">
        <v>845786.72054051002</v>
      </c>
      <c r="G16" s="125"/>
      <c r="H16" s="125"/>
    </row>
    <row r="17" spans="2:10" ht="15" customHeight="1">
      <c r="B17" s="11" t="s">
        <v>103</v>
      </c>
      <c r="C17" s="78">
        <v>9</v>
      </c>
      <c r="D17" s="103" t="s">
        <v>6</v>
      </c>
      <c r="E17" s="94">
        <v>-7274.8499999999767</v>
      </c>
      <c r="F17" s="100">
        <v>201077.51999999996</v>
      </c>
      <c r="G17" s="125"/>
    </row>
    <row r="18" spans="2:10" ht="15" customHeight="1">
      <c r="B18" s="11" t="s">
        <v>104</v>
      </c>
      <c r="C18" s="78">
        <v>10</v>
      </c>
      <c r="D18" s="103" t="s">
        <v>2</v>
      </c>
      <c r="E18" s="94">
        <v>599541.47</v>
      </c>
      <c r="F18" s="100">
        <v>437820.21</v>
      </c>
      <c r="G18" s="125"/>
    </row>
    <row r="19" spans="2:10" s="14" customFormat="1" ht="15" customHeight="1">
      <c r="B19" s="11" t="s">
        <v>105</v>
      </c>
      <c r="C19" s="59">
        <v>11</v>
      </c>
      <c r="D19" s="24" t="s">
        <v>78</v>
      </c>
      <c r="E19" s="107">
        <v>4640471.8874594904</v>
      </c>
      <c r="F19" s="28">
        <v>5624791.3068884937</v>
      </c>
      <c r="G19" s="120"/>
      <c r="H19" s="119"/>
      <c r="I19" s="135"/>
      <c r="J19" s="120"/>
    </row>
    <row r="20" spans="2:10" s="14" customFormat="1" ht="15" customHeight="1">
      <c r="B20" s="11" t="s">
        <v>106</v>
      </c>
      <c r="C20" s="59">
        <v>12</v>
      </c>
      <c r="D20" s="24" t="s">
        <v>61</v>
      </c>
      <c r="E20" s="27"/>
      <c r="F20" s="28"/>
      <c r="G20" s="120"/>
      <c r="H20" s="119"/>
      <c r="I20" s="120"/>
      <c r="J20" s="120"/>
    </row>
    <row r="21" spans="2:10" s="14" customFormat="1" ht="15" customHeight="1">
      <c r="B21" s="11" t="s">
        <v>107</v>
      </c>
      <c r="C21" s="59">
        <v>13</v>
      </c>
      <c r="D21" s="24" t="s">
        <v>76</v>
      </c>
      <c r="E21" s="107">
        <v>20920.909999999916</v>
      </c>
      <c r="F21" s="28">
        <v>-65174.410000000033</v>
      </c>
      <c r="G21" s="120"/>
      <c r="H21" s="119"/>
      <c r="I21" s="135"/>
      <c r="J21" s="120"/>
    </row>
    <row r="22" spans="2:10" s="14" customFormat="1" ht="15" customHeight="1" thickBot="1">
      <c r="B22" s="81" t="s">
        <v>108</v>
      </c>
      <c r="C22" s="87">
        <v>14</v>
      </c>
      <c r="D22" s="36" t="s">
        <v>79</v>
      </c>
      <c r="E22" s="29">
        <v>3638043.0365904178</v>
      </c>
      <c r="F22" s="30">
        <v>2567646.4007565798</v>
      </c>
      <c r="G22" s="120"/>
      <c r="H22" s="119"/>
      <c r="I22" s="120"/>
      <c r="J22" s="120"/>
    </row>
    <row r="23" spans="2:10" ht="9" customHeight="1">
      <c r="C23" s="4"/>
      <c r="D23" s="35"/>
      <c r="E23" s="15"/>
      <c r="F23" s="15"/>
    </row>
    <row r="24" spans="2:10" ht="15" customHeight="1" thickBot="1">
      <c r="C24" s="146" t="s">
        <v>86</v>
      </c>
      <c r="D24" s="146"/>
      <c r="E24" s="146"/>
      <c r="F24" s="146"/>
    </row>
    <row r="25" spans="2:10" ht="15" customHeight="1">
      <c r="B25" s="76" t="s">
        <v>109</v>
      </c>
      <c r="C25" s="82">
        <v>15</v>
      </c>
      <c r="D25" s="83" t="s">
        <v>19</v>
      </c>
      <c r="E25" s="123">
        <v>54815.88</v>
      </c>
      <c r="F25" s="85">
        <v>47742.795000000006</v>
      </c>
    </row>
    <row r="26" spans="2:10" ht="15" customHeight="1">
      <c r="B26" s="11" t="s">
        <v>110</v>
      </c>
      <c r="C26" s="78">
        <v>16</v>
      </c>
      <c r="D26" s="34" t="s">
        <v>21</v>
      </c>
      <c r="E26" s="94">
        <v>51809</v>
      </c>
      <c r="F26" s="32">
        <v>44995.44</v>
      </c>
      <c r="G26" s="125"/>
    </row>
    <row r="27" spans="2:10" ht="15" customHeight="1">
      <c r="B27" s="11" t="s">
        <v>111</v>
      </c>
      <c r="C27" s="78">
        <v>17</v>
      </c>
      <c r="D27" s="33" t="s">
        <v>3</v>
      </c>
      <c r="E27" s="94">
        <v>3459.2544434625524</v>
      </c>
      <c r="F27" s="32">
        <v>-13906.312632689347</v>
      </c>
    </row>
    <row r="28" spans="2:10" ht="15" customHeight="1">
      <c r="B28" s="11" t="s">
        <v>112</v>
      </c>
      <c r="C28" s="78">
        <v>18</v>
      </c>
      <c r="D28" s="33" t="s">
        <v>5</v>
      </c>
      <c r="E28" s="94">
        <v>3324.3744000000006</v>
      </c>
      <c r="F28" s="32">
        <v>8016.0155999999988</v>
      </c>
    </row>
    <row r="29" spans="2:10" s="14" customFormat="1" ht="15" customHeight="1">
      <c r="B29" s="11" t="s">
        <v>113</v>
      </c>
      <c r="C29" s="59">
        <v>19</v>
      </c>
      <c r="D29" s="24" t="s">
        <v>82</v>
      </c>
      <c r="E29" s="96">
        <v>2871.9999565374455</v>
      </c>
      <c r="F29" s="28">
        <v>24669.683232689349</v>
      </c>
      <c r="G29" s="120"/>
      <c r="H29" s="119"/>
      <c r="I29" s="120"/>
      <c r="J29" s="120"/>
    </row>
    <row r="30" spans="2:10" ht="15" customHeight="1">
      <c r="B30" s="11" t="s">
        <v>114</v>
      </c>
      <c r="C30" s="78">
        <v>20</v>
      </c>
      <c r="D30" s="34" t="s">
        <v>63</v>
      </c>
      <c r="E30" s="94">
        <v>3000</v>
      </c>
      <c r="F30" s="32">
        <v>18000</v>
      </c>
    </row>
    <row r="31" spans="2:10" ht="15" customHeight="1">
      <c r="B31" s="11" t="s">
        <v>115</v>
      </c>
      <c r="C31" s="78">
        <v>21</v>
      </c>
      <c r="D31" s="34" t="s">
        <v>65</v>
      </c>
      <c r="E31" s="31">
        <v>0</v>
      </c>
      <c r="F31" s="32">
        <v>0</v>
      </c>
    </row>
    <row r="32" spans="2:10" ht="15" customHeight="1">
      <c r="B32" s="11" t="s">
        <v>116</v>
      </c>
      <c r="C32" s="78">
        <v>22</v>
      </c>
      <c r="D32" s="33" t="s">
        <v>4</v>
      </c>
      <c r="E32" s="31">
        <v>12.982249999999993</v>
      </c>
      <c r="F32" s="32">
        <v>-2564.6795750000097</v>
      </c>
    </row>
    <row r="33" spans="2:10" ht="15" customHeight="1">
      <c r="B33" s="11" t="s">
        <v>117</v>
      </c>
      <c r="C33" s="78">
        <v>23</v>
      </c>
      <c r="D33" s="33" t="s">
        <v>6</v>
      </c>
      <c r="E33" s="31">
        <v>0</v>
      </c>
      <c r="F33" s="32"/>
    </row>
    <row r="34" spans="2:10" ht="15" customHeight="1">
      <c r="B34" s="11" t="s">
        <v>118</v>
      </c>
      <c r="C34" s="78">
        <v>24</v>
      </c>
      <c r="D34" s="33" t="s">
        <v>8</v>
      </c>
      <c r="E34" s="31"/>
      <c r="F34" s="32"/>
    </row>
    <row r="35" spans="2:10" s="14" customFormat="1" ht="15" customHeight="1">
      <c r="B35" s="11" t="s">
        <v>119</v>
      </c>
      <c r="C35" s="59">
        <v>25</v>
      </c>
      <c r="D35" s="24" t="s">
        <v>153</v>
      </c>
      <c r="E35" s="27">
        <v>3012.98225</v>
      </c>
      <c r="F35" s="28">
        <v>15435.320424999991</v>
      </c>
      <c r="G35" s="120"/>
      <c r="H35" s="119"/>
      <c r="I35" s="120"/>
      <c r="J35" s="120"/>
    </row>
    <row r="36" spans="2:10" ht="15" customHeight="1">
      <c r="B36" s="11" t="s">
        <v>120</v>
      </c>
      <c r="C36" s="78">
        <v>26</v>
      </c>
      <c r="D36" s="34" t="s">
        <v>9</v>
      </c>
      <c r="E36" s="31"/>
      <c r="F36" s="32"/>
    </row>
    <row r="37" spans="2:10" ht="15" customHeight="1">
      <c r="B37" s="11" t="s">
        <v>121</v>
      </c>
      <c r="C37" s="78">
        <v>27</v>
      </c>
      <c r="D37" s="33" t="s">
        <v>10</v>
      </c>
      <c r="E37" s="31"/>
      <c r="F37" s="32"/>
    </row>
    <row r="38" spans="2:10" s="14" customFormat="1" ht="15" customHeight="1">
      <c r="B38" s="11" t="s">
        <v>122</v>
      </c>
      <c r="C38" s="59">
        <v>28</v>
      </c>
      <c r="D38" s="24" t="s">
        <v>83</v>
      </c>
      <c r="E38" s="27">
        <v>0</v>
      </c>
      <c r="F38" s="28">
        <v>0</v>
      </c>
      <c r="G38" s="120"/>
      <c r="H38" s="119"/>
      <c r="I38" s="120"/>
      <c r="J38" s="120"/>
    </row>
    <row r="39" spans="2:10" s="14" customFormat="1" ht="15" customHeight="1">
      <c r="B39" s="11" t="s">
        <v>123</v>
      </c>
      <c r="C39" s="59">
        <v>29</v>
      </c>
      <c r="D39" s="24" t="s">
        <v>60</v>
      </c>
      <c r="E39" s="27"/>
      <c r="F39" s="28"/>
      <c r="G39" s="120"/>
      <c r="H39" s="119"/>
      <c r="I39" s="120"/>
      <c r="J39" s="120"/>
    </row>
    <row r="40" spans="2:10" s="14" customFormat="1" ht="15" customHeight="1">
      <c r="B40" s="11" t="s">
        <v>124</v>
      </c>
      <c r="C40" s="59">
        <v>30</v>
      </c>
      <c r="D40" s="24" t="s">
        <v>76</v>
      </c>
      <c r="E40" s="27">
        <v>0</v>
      </c>
      <c r="F40" s="28">
        <v>0</v>
      </c>
      <c r="G40" s="120"/>
      <c r="H40" s="119"/>
      <c r="I40" s="120"/>
      <c r="J40" s="120"/>
    </row>
    <row r="41" spans="2:10" s="14" customFormat="1" ht="15" customHeight="1" thickBot="1">
      <c r="B41" s="81" t="s">
        <v>125</v>
      </c>
      <c r="C41" s="87">
        <v>31</v>
      </c>
      <c r="D41" s="36" t="s">
        <v>84</v>
      </c>
      <c r="E41" s="29">
        <v>-140.98229346255448</v>
      </c>
      <c r="F41" s="30">
        <v>9234.3628076893583</v>
      </c>
      <c r="G41" s="120"/>
      <c r="H41" s="119"/>
      <c r="I41" s="120"/>
      <c r="J41" s="120"/>
    </row>
    <row r="42" spans="2:10" s="14" customFormat="1" ht="9" customHeight="1" thickBot="1">
      <c r="C42" s="4"/>
      <c r="D42" s="21"/>
      <c r="E42" s="20"/>
      <c r="F42" s="20"/>
      <c r="G42" s="120"/>
      <c r="H42" s="119"/>
      <c r="I42" s="120"/>
      <c r="J42" s="120"/>
    </row>
    <row r="43" spans="2:10" s="14" customFormat="1" ht="15" customHeight="1" thickBot="1">
      <c r="B43" s="89" t="s">
        <v>126</v>
      </c>
      <c r="C43" s="88">
        <v>32</v>
      </c>
      <c r="D43" s="56" t="s">
        <v>90</v>
      </c>
      <c r="E43" s="37">
        <v>3637902.0542969555</v>
      </c>
      <c r="F43" s="38">
        <v>2576880.7635642691</v>
      </c>
      <c r="G43" s="120"/>
      <c r="H43" s="119"/>
      <c r="I43" s="120"/>
      <c r="J43" s="120"/>
    </row>
    <row r="44" spans="2:10" ht="9" customHeight="1">
      <c r="C44" s="4"/>
      <c r="D44" s="21"/>
      <c r="E44" s="15"/>
      <c r="F44" s="15"/>
    </row>
    <row r="45" spans="2:10" ht="15" customHeight="1" thickBot="1">
      <c r="C45" s="4"/>
      <c r="D45" s="146" t="s">
        <v>87</v>
      </c>
      <c r="E45" s="146"/>
      <c r="F45" s="146"/>
    </row>
    <row r="46" spans="2:10" ht="15" customHeight="1">
      <c r="B46" s="76" t="s">
        <v>127</v>
      </c>
      <c r="C46" s="82">
        <v>33</v>
      </c>
      <c r="D46" s="86" t="s">
        <v>68</v>
      </c>
      <c r="E46" s="84"/>
      <c r="F46" s="85"/>
    </row>
    <row r="47" spans="2:10" ht="15" customHeight="1">
      <c r="B47" s="11" t="s">
        <v>128</v>
      </c>
      <c r="C47" s="78">
        <v>34</v>
      </c>
      <c r="D47" s="34" t="s">
        <v>69</v>
      </c>
      <c r="E47" s="31"/>
      <c r="F47" s="32"/>
    </row>
    <row r="48" spans="2:10" ht="15" customHeight="1">
      <c r="B48" s="11" t="s">
        <v>129</v>
      </c>
      <c r="C48" s="78">
        <v>35</v>
      </c>
      <c r="D48" s="34" t="s">
        <v>62</v>
      </c>
      <c r="E48" s="31"/>
      <c r="F48" s="32"/>
    </row>
    <row r="49" spans="2:10" s="14" customFormat="1" ht="15" customHeight="1" thickBot="1">
      <c r="B49" s="81" t="s">
        <v>130</v>
      </c>
      <c r="C49" s="87">
        <v>36</v>
      </c>
      <c r="D49" s="36" t="s">
        <v>71</v>
      </c>
      <c r="E49" s="29">
        <v>0</v>
      </c>
      <c r="F49" s="30">
        <v>0</v>
      </c>
      <c r="G49" s="120"/>
      <c r="H49" s="119"/>
      <c r="I49" s="120"/>
      <c r="J49" s="120"/>
    </row>
    <row r="50" spans="2:10" ht="8.25" customHeight="1">
      <c r="C50" s="4"/>
      <c r="D50" s="35"/>
      <c r="E50" s="15"/>
      <c r="F50" s="15"/>
    </row>
    <row r="51" spans="2:10" ht="15" customHeight="1" thickBot="1">
      <c r="C51" s="146" t="s">
        <v>88</v>
      </c>
      <c r="D51" s="146"/>
      <c r="E51" s="146"/>
      <c r="F51" s="146"/>
    </row>
    <row r="52" spans="2:10" ht="15" customHeight="1">
      <c r="B52" s="76" t="s">
        <v>131</v>
      </c>
      <c r="C52" s="82">
        <v>37</v>
      </c>
      <c r="D52" s="83" t="s">
        <v>7</v>
      </c>
      <c r="E52" s="84">
        <v>549557.72</v>
      </c>
      <c r="F52" s="85">
        <v>430992.43999999994</v>
      </c>
    </row>
    <row r="53" spans="2:10" ht="15" customHeight="1">
      <c r="B53" s="11" t="s">
        <v>132</v>
      </c>
      <c r="C53" s="78">
        <v>38</v>
      </c>
      <c r="D53" s="33" t="s">
        <v>0</v>
      </c>
      <c r="E53" s="31">
        <v>0</v>
      </c>
      <c r="F53" s="32">
        <v>0</v>
      </c>
    </row>
    <row r="54" spans="2:10" ht="15" customHeight="1">
      <c r="B54" s="11" t="s">
        <v>133</v>
      </c>
      <c r="C54" s="78">
        <v>39</v>
      </c>
      <c r="D54" s="33" t="s">
        <v>1</v>
      </c>
      <c r="E54" s="31">
        <v>0</v>
      </c>
      <c r="F54" s="32">
        <v>0</v>
      </c>
    </row>
    <row r="55" spans="2:10" ht="15" customHeight="1">
      <c r="B55" s="11" t="s">
        <v>134</v>
      </c>
      <c r="C55" s="78">
        <v>40</v>
      </c>
      <c r="D55" s="33" t="s">
        <v>11</v>
      </c>
      <c r="E55" s="31">
        <v>0</v>
      </c>
      <c r="F55" s="32">
        <v>0</v>
      </c>
    </row>
    <row r="56" spans="2:10" ht="15" customHeight="1">
      <c r="B56" s="11" t="s">
        <v>135</v>
      </c>
      <c r="C56" s="78">
        <v>41</v>
      </c>
      <c r="D56" s="33" t="s">
        <v>38</v>
      </c>
      <c r="E56" s="31">
        <v>0</v>
      </c>
      <c r="F56" s="32">
        <v>0</v>
      </c>
    </row>
    <row r="57" spans="2:10" ht="15" customHeight="1">
      <c r="B57" s="11" t="s">
        <v>136</v>
      </c>
      <c r="C57" s="78">
        <v>42</v>
      </c>
      <c r="D57" s="33" t="s">
        <v>39</v>
      </c>
      <c r="E57" s="31">
        <v>0</v>
      </c>
      <c r="F57" s="32">
        <v>0</v>
      </c>
    </row>
    <row r="58" spans="2:10" ht="15" customHeight="1">
      <c r="B58" s="11" t="s">
        <v>137</v>
      </c>
      <c r="C58" s="78">
        <v>43</v>
      </c>
      <c r="D58" s="33" t="s">
        <v>40</v>
      </c>
      <c r="E58" s="31">
        <v>0</v>
      </c>
      <c r="F58" s="32">
        <v>0</v>
      </c>
    </row>
    <row r="59" spans="2:10" ht="15" customHeight="1">
      <c r="B59" s="11" t="s">
        <v>138</v>
      </c>
      <c r="C59" s="78">
        <v>44</v>
      </c>
      <c r="D59" s="33" t="s">
        <v>51</v>
      </c>
      <c r="E59" s="31">
        <v>0</v>
      </c>
      <c r="F59" s="32">
        <v>0</v>
      </c>
    </row>
    <row r="60" spans="2:10" ht="15" customHeight="1">
      <c r="B60" s="11" t="s">
        <v>139</v>
      </c>
      <c r="C60" s="78">
        <v>45</v>
      </c>
      <c r="D60" s="33" t="s">
        <v>12</v>
      </c>
      <c r="E60" s="31"/>
      <c r="F60" s="32"/>
    </row>
    <row r="61" spans="2:10" s="35" customFormat="1" ht="15" customHeight="1" thickBot="1">
      <c r="B61" s="81" t="s">
        <v>140</v>
      </c>
      <c r="C61" s="90">
        <v>46</v>
      </c>
      <c r="D61" s="41" t="s">
        <v>81</v>
      </c>
      <c r="E61" s="29">
        <v>549557.72</v>
      </c>
      <c r="F61" s="30">
        <v>430992.43999999994</v>
      </c>
      <c r="G61" s="136"/>
      <c r="H61" s="137"/>
      <c r="I61" s="136"/>
      <c r="J61" s="136"/>
    </row>
    <row r="62" spans="2:10" s="35" customFormat="1" ht="9" customHeight="1">
      <c r="C62" s="4"/>
      <c r="E62" s="20"/>
      <c r="F62" s="20"/>
      <c r="G62" s="136"/>
      <c r="H62" s="137"/>
      <c r="I62" s="136"/>
      <c r="J62" s="136"/>
    </row>
    <row r="63" spans="2:10" s="35" customFormat="1" ht="15" customHeight="1" thickBot="1">
      <c r="C63" s="151" t="s">
        <v>89</v>
      </c>
      <c r="D63" s="151"/>
      <c r="E63" s="151"/>
      <c r="F63" s="151"/>
      <c r="G63" s="136"/>
      <c r="H63" s="137"/>
      <c r="I63" s="136"/>
      <c r="J63" s="136"/>
    </row>
    <row r="64" spans="2:10" ht="15" customHeight="1">
      <c r="B64" s="76" t="s">
        <v>141</v>
      </c>
      <c r="C64" s="82">
        <v>47</v>
      </c>
      <c r="D64" s="83" t="s">
        <v>15</v>
      </c>
      <c r="E64" s="84">
        <v>2177718.7000000002</v>
      </c>
      <c r="F64" s="85">
        <v>2009105.96</v>
      </c>
    </row>
    <row r="65" spans="2:10" ht="15" customHeight="1">
      <c r="B65" s="11" t="s">
        <v>142</v>
      </c>
      <c r="C65" s="78">
        <v>48</v>
      </c>
      <c r="D65" s="33" t="s">
        <v>16</v>
      </c>
      <c r="E65" s="31">
        <v>1618444.77</v>
      </c>
      <c r="F65" s="32">
        <v>1455839.1600000001</v>
      </c>
    </row>
    <row r="66" spans="2:10" ht="15" customHeight="1">
      <c r="B66" s="11" t="s">
        <v>143</v>
      </c>
      <c r="C66" s="78">
        <v>49</v>
      </c>
      <c r="D66" s="33" t="s">
        <v>13</v>
      </c>
      <c r="E66" s="31">
        <v>4081.3943875787454</v>
      </c>
      <c r="F66" s="32">
        <v>4087.3974875787462</v>
      </c>
    </row>
    <row r="67" spans="2:10" ht="15" customHeight="1">
      <c r="B67" s="11" t="s">
        <v>144</v>
      </c>
      <c r="C67" s="78">
        <v>50</v>
      </c>
      <c r="D67" s="124" t="s">
        <v>17</v>
      </c>
      <c r="E67" s="31">
        <v>278472.64</v>
      </c>
      <c r="F67" s="32">
        <v>275940.77</v>
      </c>
    </row>
    <row r="68" spans="2:10" ht="15" customHeight="1">
      <c r="B68" s="11" t="s">
        <v>145</v>
      </c>
      <c r="C68" s="78">
        <v>51</v>
      </c>
      <c r="D68" s="33" t="s">
        <v>18</v>
      </c>
      <c r="E68" s="31">
        <v>67756</v>
      </c>
      <c r="F68" s="32">
        <v>16783</v>
      </c>
    </row>
    <row r="69" spans="2:10" ht="15" customHeight="1">
      <c r="B69" s="11" t="s">
        <v>146</v>
      </c>
      <c r="C69" s="78">
        <v>52</v>
      </c>
      <c r="D69" s="33" t="s">
        <v>20</v>
      </c>
      <c r="E69" s="31"/>
      <c r="F69" s="32"/>
    </row>
    <row r="70" spans="2:10" ht="15" customHeight="1" thickBot="1">
      <c r="B70" s="80" t="s">
        <v>147</v>
      </c>
      <c r="C70" s="91">
        <v>53</v>
      </c>
      <c r="D70" s="40" t="s">
        <v>77</v>
      </c>
      <c r="E70" s="53">
        <v>96055.699999999808</v>
      </c>
      <c r="F70" s="54">
        <v>-531183.78</v>
      </c>
    </row>
    <row r="71" spans="2:10" ht="9" customHeight="1" thickBot="1">
      <c r="C71" s="3"/>
      <c r="D71" s="22"/>
      <c r="E71" s="39"/>
      <c r="F71" s="39"/>
    </row>
    <row r="72" spans="2:10" s="14" customFormat="1" ht="15" customHeight="1">
      <c r="B72" s="76" t="s">
        <v>148</v>
      </c>
      <c r="C72" s="67">
        <v>54</v>
      </c>
      <c r="D72" s="68" t="s">
        <v>91</v>
      </c>
      <c r="E72" s="69">
        <v>137041.96990937603</v>
      </c>
      <c r="F72" s="70">
        <v>-1285066.8639233098</v>
      </c>
      <c r="G72" s="120"/>
      <c r="H72" s="119"/>
      <c r="I72" s="120"/>
      <c r="J72" s="120"/>
    </row>
    <row r="73" spans="2:10" s="14" customFormat="1" ht="15" customHeight="1">
      <c r="B73" s="11" t="s">
        <v>149</v>
      </c>
      <c r="C73" s="59">
        <v>55</v>
      </c>
      <c r="D73" s="24" t="s">
        <v>14</v>
      </c>
      <c r="E73" s="96"/>
      <c r="F73" s="32"/>
      <c r="G73" s="120"/>
      <c r="H73" s="119"/>
      <c r="I73" s="120"/>
      <c r="J73" s="120"/>
    </row>
    <row r="74" spans="2:10" s="14" customFormat="1" ht="15" customHeight="1" thickBot="1">
      <c r="B74" s="81" t="s">
        <v>150</v>
      </c>
      <c r="C74" s="87">
        <v>56</v>
      </c>
      <c r="D74" s="36" t="s">
        <v>92</v>
      </c>
      <c r="E74" s="29">
        <v>137041.96990937603</v>
      </c>
      <c r="F74" s="30">
        <v>-1285066.8639233098</v>
      </c>
      <c r="G74" s="120"/>
      <c r="H74" s="119"/>
      <c r="I74" s="120"/>
      <c r="J74" s="120"/>
    </row>
    <row r="75" spans="2:10">
      <c r="D75" s="35"/>
      <c r="F75" s="93"/>
    </row>
    <row r="76" spans="2:10">
      <c r="C76" s="145"/>
      <c r="D76" s="145"/>
      <c r="E76" s="145"/>
      <c r="F76" s="145"/>
    </row>
    <row r="77" spans="2:10">
      <c r="C77" s="139"/>
      <c r="D77" s="139"/>
      <c r="E77" s="139"/>
      <c r="F77" s="139"/>
    </row>
    <row r="78" spans="2:10">
      <c r="C78" s="145"/>
      <c r="D78" s="145"/>
      <c r="E78" s="145"/>
      <c r="F78" s="145"/>
    </row>
    <row r="79" spans="2:10">
      <c r="C79" s="139"/>
      <c r="D79" s="139"/>
      <c r="E79" s="139"/>
      <c r="F79" s="139"/>
    </row>
    <row r="80" spans="2:10">
      <c r="C80" s="145"/>
      <c r="D80" s="145"/>
      <c r="E80" s="145"/>
      <c r="F80" s="145"/>
    </row>
    <row r="81" spans="3:6">
      <c r="C81" s="139"/>
      <c r="D81" s="139"/>
      <c r="E81" s="139"/>
      <c r="F81" s="139"/>
    </row>
  </sheetData>
  <customSheetViews>
    <customSheetView guid="{F18E25A1-ACAC-4BA2-9084-15C64EADD71F}" topLeftCell="A58">
      <selection activeCell="B57" sqref="B57"/>
      <pageMargins left="0.35" right="0.25" top="0.47" bottom="0.7" header="0.5" footer="0.68"/>
      <pageSetup scale="90" orientation="portrait" r:id="rId1"/>
      <headerFooter alignWithMargins="0"/>
    </customSheetView>
    <customSheetView guid="{42441662-3193-455A-AAAC-E0697E2ED236}" showPageBreaks="1">
      <selection activeCell="B87" sqref="B87"/>
      <pageMargins left="0.35" right="0.25" top="0.47" bottom="0.7" header="0.5" footer="0.68"/>
      <pageSetup scale="90" orientation="portrait" r:id="rId2"/>
      <headerFooter alignWithMargins="0"/>
    </customSheetView>
    <customSheetView guid="{AB1DC9E9-A3E4-4BE0-8A49-B02D340E9D12}" topLeftCell="A28">
      <selection activeCell="B5" sqref="B5"/>
      <pageMargins left="0.35" right="0.25" top="0.47" bottom="0.7" header="0.5" footer="0.68"/>
      <pageSetup scale="90" orientation="portrait" r:id="rId3"/>
      <headerFooter alignWithMargins="0"/>
    </customSheetView>
    <customSheetView guid="{BC7A4191-54CC-4009-AB21-42ED557A5091}" showPageBreaks="1" showRuler="0" topLeftCell="A23">
      <selection activeCell="B46" sqref="B46"/>
      <pageMargins left="0.35" right="0.25" top="0.47" bottom="0.7" header="0.5" footer="0.68"/>
      <pageSetup scale="90" orientation="portrait" r:id="rId4"/>
      <headerFooter alignWithMargins="0"/>
    </customSheetView>
  </customSheetViews>
  <mergeCells count="15">
    <mergeCell ref="C81:F81"/>
    <mergeCell ref="C8:F8"/>
    <mergeCell ref="C24:F24"/>
    <mergeCell ref="E1:F1"/>
    <mergeCell ref="E5:F5"/>
    <mergeCell ref="D4:F4"/>
    <mergeCell ref="B2:F2"/>
    <mergeCell ref="D45:F45"/>
    <mergeCell ref="C51:F51"/>
    <mergeCell ref="C63:F63"/>
    <mergeCell ref="C76:F76"/>
    <mergeCell ref="C77:F77"/>
    <mergeCell ref="C78:F78"/>
    <mergeCell ref="C79:F79"/>
    <mergeCell ref="C80:F80"/>
  </mergeCells>
  <phoneticPr fontId="5" type="noConversion"/>
  <printOptions horizontalCentered="1"/>
  <pageMargins left="0.2" right="0.2" top="0.26" bottom="0.2" header="0.17" footer="0.17"/>
  <pageSetup scale="65" orientation="portrait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tabSelected="1" workbookViewId="0">
      <selection activeCell="K12" sqref="K12"/>
    </sheetView>
  </sheetViews>
  <sheetFormatPr defaultRowHeight="15"/>
  <cols>
    <col min="1" max="1" width="5.85546875" style="5" customWidth="1"/>
    <col min="2" max="2" width="49.5703125" style="5" customWidth="1"/>
    <col min="3" max="3" width="7.5703125" style="5" customWidth="1"/>
    <col min="4" max="4" width="9" style="5" customWidth="1"/>
    <col min="5" max="5" width="6.7109375" style="5" customWidth="1"/>
    <col min="6" max="6" width="9" style="5" customWidth="1"/>
    <col min="7" max="7" width="13.28515625" style="5" customWidth="1"/>
    <col min="8" max="8" width="19.140625" style="5" customWidth="1"/>
    <col min="9" max="14" width="10" style="5" customWidth="1"/>
    <col min="15" max="15" width="12.140625" style="5" customWidth="1"/>
    <col min="16" max="17" width="10.28515625" style="5" customWidth="1"/>
    <col min="18" max="18" width="13.140625" style="5" customWidth="1"/>
    <col min="19" max="22" width="10" style="5" customWidth="1"/>
    <col min="23" max="23" width="9.7109375" style="5" customWidth="1"/>
    <col min="24" max="25" width="10" style="5" customWidth="1"/>
    <col min="26" max="27" width="10.140625" style="5" customWidth="1"/>
    <col min="28" max="28" width="3" style="5" customWidth="1"/>
    <col min="29" max="32" width="9.140625" style="5" customWidth="1"/>
    <col min="33" max="34" width="10.28515625" style="5" customWidth="1"/>
    <col min="35" max="36" width="10.7109375" style="5" customWidth="1"/>
    <col min="37" max="38" width="9.140625" style="5" customWidth="1"/>
    <col min="39" max="256" width="9.140625" style="5"/>
    <col min="257" max="257" width="5.85546875" style="5" customWidth="1"/>
    <col min="258" max="258" width="49.5703125" style="5" customWidth="1"/>
    <col min="259" max="259" width="7.5703125" style="5" customWidth="1"/>
    <col min="260" max="260" width="8.5703125" style="5" customWidth="1"/>
    <col min="261" max="261" width="6.7109375" style="5" customWidth="1"/>
    <col min="262" max="262" width="8.5703125" style="5" customWidth="1"/>
    <col min="263" max="263" width="13.28515625" style="5" customWidth="1"/>
    <col min="264" max="264" width="19.140625" style="5" customWidth="1"/>
    <col min="265" max="270" width="10" style="5" customWidth="1"/>
    <col min="271" max="271" width="12.140625" style="5" customWidth="1"/>
    <col min="272" max="273" width="10.28515625" style="5" customWidth="1"/>
    <col min="274" max="274" width="13.140625" style="5" customWidth="1"/>
    <col min="275" max="278" width="10" style="5" customWidth="1"/>
    <col min="279" max="279" width="9.7109375" style="5" customWidth="1"/>
    <col min="280" max="281" width="10" style="5" customWidth="1"/>
    <col min="282" max="283" width="10.140625" style="5" customWidth="1"/>
    <col min="284" max="284" width="3" style="5" customWidth="1"/>
    <col min="285" max="288" width="9.140625" style="5" customWidth="1"/>
    <col min="289" max="290" width="10.28515625" style="5" customWidth="1"/>
    <col min="291" max="292" width="10.7109375" style="5" customWidth="1"/>
    <col min="293" max="294" width="9.140625" style="5" customWidth="1"/>
    <col min="295" max="512" width="9.140625" style="5"/>
    <col min="513" max="513" width="5.85546875" style="5" customWidth="1"/>
    <col min="514" max="514" width="49.5703125" style="5" customWidth="1"/>
    <col min="515" max="515" width="7.5703125" style="5" customWidth="1"/>
    <col min="516" max="516" width="8.5703125" style="5" customWidth="1"/>
    <col min="517" max="517" width="6.7109375" style="5" customWidth="1"/>
    <col min="518" max="518" width="8.5703125" style="5" customWidth="1"/>
    <col min="519" max="519" width="13.28515625" style="5" customWidth="1"/>
    <col min="520" max="520" width="19.140625" style="5" customWidth="1"/>
    <col min="521" max="526" width="10" style="5" customWidth="1"/>
    <col min="527" max="527" width="12.140625" style="5" customWidth="1"/>
    <col min="528" max="529" width="10.28515625" style="5" customWidth="1"/>
    <col min="530" max="530" width="13.140625" style="5" customWidth="1"/>
    <col min="531" max="534" width="10" style="5" customWidth="1"/>
    <col min="535" max="535" width="9.7109375" style="5" customWidth="1"/>
    <col min="536" max="537" width="10" style="5" customWidth="1"/>
    <col min="538" max="539" width="10.140625" style="5" customWidth="1"/>
    <col min="540" max="540" width="3" style="5" customWidth="1"/>
    <col min="541" max="544" width="9.140625" style="5" customWidth="1"/>
    <col min="545" max="546" width="10.28515625" style="5" customWidth="1"/>
    <col min="547" max="548" width="10.7109375" style="5" customWidth="1"/>
    <col min="549" max="550" width="9.140625" style="5" customWidth="1"/>
    <col min="551" max="768" width="9.140625" style="5"/>
    <col min="769" max="769" width="5.85546875" style="5" customWidth="1"/>
    <col min="770" max="770" width="49.5703125" style="5" customWidth="1"/>
    <col min="771" max="771" width="7.5703125" style="5" customWidth="1"/>
    <col min="772" max="772" width="8.5703125" style="5" customWidth="1"/>
    <col min="773" max="773" width="6.7109375" style="5" customWidth="1"/>
    <col min="774" max="774" width="8.5703125" style="5" customWidth="1"/>
    <col min="775" max="775" width="13.28515625" style="5" customWidth="1"/>
    <col min="776" max="776" width="19.140625" style="5" customWidth="1"/>
    <col min="777" max="782" width="10" style="5" customWidth="1"/>
    <col min="783" max="783" width="12.140625" style="5" customWidth="1"/>
    <col min="784" max="785" width="10.28515625" style="5" customWidth="1"/>
    <col min="786" max="786" width="13.140625" style="5" customWidth="1"/>
    <col min="787" max="790" width="10" style="5" customWidth="1"/>
    <col min="791" max="791" width="9.7109375" style="5" customWidth="1"/>
    <col min="792" max="793" width="10" style="5" customWidth="1"/>
    <col min="794" max="795" width="10.140625" style="5" customWidth="1"/>
    <col min="796" max="796" width="3" style="5" customWidth="1"/>
    <col min="797" max="800" width="9.140625" style="5" customWidth="1"/>
    <col min="801" max="802" width="10.28515625" style="5" customWidth="1"/>
    <col min="803" max="804" width="10.7109375" style="5" customWidth="1"/>
    <col min="805" max="806" width="9.140625" style="5" customWidth="1"/>
    <col min="807" max="1024" width="9.140625" style="5"/>
    <col min="1025" max="1025" width="5.85546875" style="5" customWidth="1"/>
    <col min="1026" max="1026" width="49.5703125" style="5" customWidth="1"/>
    <col min="1027" max="1027" width="7.5703125" style="5" customWidth="1"/>
    <col min="1028" max="1028" width="8.5703125" style="5" customWidth="1"/>
    <col min="1029" max="1029" width="6.7109375" style="5" customWidth="1"/>
    <col min="1030" max="1030" width="8.5703125" style="5" customWidth="1"/>
    <col min="1031" max="1031" width="13.28515625" style="5" customWidth="1"/>
    <col min="1032" max="1032" width="19.140625" style="5" customWidth="1"/>
    <col min="1033" max="1038" width="10" style="5" customWidth="1"/>
    <col min="1039" max="1039" width="12.140625" style="5" customWidth="1"/>
    <col min="1040" max="1041" width="10.28515625" style="5" customWidth="1"/>
    <col min="1042" max="1042" width="13.140625" style="5" customWidth="1"/>
    <col min="1043" max="1046" width="10" style="5" customWidth="1"/>
    <col min="1047" max="1047" width="9.7109375" style="5" customWidth="1"/>
    <col min="1048" max="1049" width="10" style="5" customWidth="1"/>
    <col min="1050" max="1051" width="10.140625" style="5" customWidth="1"/>
    <col min="1052" max="1052" width="3" style="5" customWidth="1"/>
    <col min="1053" max="1056" width="9.140625" style="5" customWidth="1"/>
    <col min="1057" max="1058" width="10.28515625" style="5" customWidth="1"/>
    <col min="1059" max="1060" width="10.7109375" style="5" customWidth="1"/>
    <col min="1061" max="1062" width="9.140625" style="5" customWidth="1"/>
    <col min="1063" max="1280" width="9.140625" style="5"/>
    <col min="1281" max="1281" width="5.85546875" style="5" customWidth="1"/>
    <col min="1282" max="1282" width="49.5703125" style="5" customWidth="1"/>
    <col min="1283" max="1283" width="7.5703125" style="5" customWidth="1"/>
    <col min="1284" max="1284" width="8.5703125" style="5" customWidth="1"/>
    <col min="1285" max="1285" width="6.7109375" style="5" customWidth="1"/>
    <col min="1286" max="1286" width="8.5703125" style="5" customWidth="1"/>
    <col min="1287" max="1287" width="13.28515625" style="5" customWidth="1"/>
    <col min="1288" max="1288" width="19.140625" style="5" customWidth="1"/>
    <col min="1289" max="1294" width="10" style="5" customWidth="1"/>
    <col min="1295" max="1295" width="12.140625" style="5" customWidth="1"/>
    <col min="1296" max="1297" width="10.28515625" style="5" customWidth="1"/>
    <col min="1298" max="1298" width="13.140625" style="5" customWidth="1"/>
    <col min="1299" max="1302" width="10" style="5" customWidth="1"/>
    <col min="1303" max="1303" width="9.7109375" style="5" customWidth="1"/>
    <col min="1304" max="1305" width="10" style="5" customWidth="1"/>
    <col min="1306" max="1307" width="10.140625" style="5" customWidth="1"/>
    <col min="1308" max="1308" width="3" style="5" customWidth="1"/>
    <col min="1309" max="1312" width="9.140625" style="5" customWidth="1"/>
    <col min="1313" max="1314" width="10.28515625" style="5" customWidth="1"/>
    <col min="1315" max="1316" width="10.7109375" style="5" customWidth="1"/>
    <col min="1317" max="1318" width="9.140625" style="5" customWidth="1"/>
    <col min="1319" max="1536" width="9.140625" style="5"/>
    <col min="1537" max="1537" width="5.85546875" style="5" customWidth="1"/>
    <col min="1538" max="1538" width="49.5703125" style="5" customWidth="1"/>
    <col min="1539" max="1539" width="7.5703125" style="5" customWidth="1"/>
    <col min="1540" max="1540" width="8.5703125" style="5" customWidth="1"/>
    <col min="1541" max="1541" width="6.7109375" style="5" customWidth="1"/>
    <col min="1542" max="1542" width="8.5703125" style="5" customWidth="1"/>
    <col min="1543" max="1543" width="13.28515625" style="5" customWidth="1"/>
    <col min="1544" max="1544" width="19.140625" style="5" customWidth="1"/>
    <col min="1545" max="1550" width="10" style="5" customWidth="1"/>
    <col min="1551" max="1551" width="12.140625" style="5" customWidth="1"/>
    <col min="1552" max="1553" width="10.28515625" style="5" customWidth="1"/>
    <col min="1554" max="1554" width="13.140625" style="5" customWidth="1"/>
    <col min="1555" max="1558" width="10" style="5" customWidth="1"/>
    <col min="1559" max="1559" width="9.7109375" style="5" customWidth="1"/>
    <col min="1560" max="1561" width="10" style="5" customWidth="1"/>
    <col min="1562" max="1563" width="10.140625" style="5" customWidth="1"/>
    <col min="1564" max="1564" width="3" style="5" customWidth="1"/>
    <col min="1565" max="1568" width="9.140625" style="5" customWidth="1"/>
    <col min="1569" max="1570" width="10.28515625" style="5" customWidth="1"/>
    <col min="1571" max="1572" width="10.7109375" style="5" customWidth="1"/>
    <col min="1573" max="1574" width="9.140625" style="5" customWidth="1"/>
    <col min="1575" max="1792" width="9.140625" style="5"/>
    <col min="1793" max="1793" width="5.85546875" style="5" customWidth="1"/>
    <col min="1794" max="1794" width="49.5703125" style="5" customWidth="1"/>
    <col min="1795" max="1795" width="7.5703125" style="5" customWidth="1"/>
    <col min="1796" max="1796" width="8.5703125" style="5" customWidth="1"/>
    <col min="1797" max="1797" width="6.7109375" style="5" customWidth="1"/>
    <col min="1798" max="1798" width="8.5703125" style="5" customWidth="1"/>
    <col min="1799" max="1799" width="13.28515625" style="5" customWidth="1"/>
    <col min="1800" max="1800" width="19.140625" style="5" customWidth="1"/>
    <col min="1801" max="1806" width="10" style="5" customWidth="1"/>
    <col min="1807" max="1807" width="12.140625" style="5" customWidth="1"/>
    <col min="1808" max="1809" width="10.28515625" style="5" customWidth="1"/>
    <col min="1810" max="1810" width="13.140625" style="5" customWidth="1"/>
    <col min="1811" max="1814" width="10" style="5" customWidth="1"/>
    <col min="1815" max="1815" width="9.7109375" style="5" customWidth="1"/>
    <col min="1816" max="1817" width="10" style="5" customWidth="1"/>
    <col min="1818" max="1819" width="10.140625" style="5" customWidth="1"/>
    <col min="1820" max="1820" width="3" style="5" customWidth="1"/>
    <col min="1821" max="1824" width="9.140625" style="5" customWidth="1"/>
    <col min="1825" max="1826" width="10.28515625" style="5" customWidth="1"/>
    <col min="1827" max="1828" width="10.7109375" style="5" customWidth="1"/>
    <col min="1829" max="1830" width="9.140625" style="5" customWidth="1"/>
    <col min="1831" max="2048" width="9.140625" style="5"/>
    <col min="2049" max="2049" width="5.85546875" style="5" customWidth="1"/>
    <col min="2050" max="2050" width="49.5703125" style="5" customWidth="1"/>
    <col min="2051" max="2051" width="7.5703125" style="5" customWidth="1"/>
    <col min="2052" max="2052" width="8.5703125" style="5" customWidth="1"/>
    <col min="2053" max="2053" width="6.7109375" style="5" customWidth="1"/>
    <col min="2054" max="2054" width="8.5703125" style="5" customWidth="1"/>
    <col min="2055" max="2055" width="13.28515625" style="5" customWidth="1"/>
    <col min="2056" max="2056" width="19.140625" style="5" customWidth="1"/>
    <col min="2057" max="2062" width="10" style="5" customWidth="1"/>
    <col min="2063" max="2063" width="12.140625" style="5" customWidth="1"/>
    <col min="2064" max="2065" width="10.28515625" style="5" customWidth="1"/>
    <col min="2066" max="2066" width="13.140625" style="5" customWidth="1"/>
    <col min="2067" max="2070" width="10" style="5" customWidth="1"/>
    <col min="2071" max="2071" width="9.7109375" style="5" customWidth="1"/>
    <col min="2072" max="2073" width="10" style="5" customWidth="1"/>
    <col min="2074" max="2075" width="10.140625" style="5" customWidth="1"/>
    <col min="2076" max="2076" width="3" style="5" customWidth="1"/>
    <col min="2077" max="2080" width="9.140625" style="5" customWidth="1"/>
    <col min="2081" max="2082" width="10.28515625" style="5" customWidth="1"/>
    <col min="2083" max="2084" width="10.7109375" style="5" customWidth="1"/>
    <col min="2085" max="2086" width="9.140625" style="5" customWidth="1"/>
    <col min="2087" max="2304" width="9.140625" style="5"/>
    <col min="2305" max="2305" width="5.85546875" style="5" customWidth="1"/>
    <col min="2306" max="2306" width="49.5703125" style="5" customWidth="1"/>
    <col min="2307" max="2307" width="7.5703125" style="5" customWidth="1"/>
    <col min="2308" max="2308" width="8.5703125" style="5" customWidth="1"/>
    <col min="2309" max="2309" width="6.7109375" style="5" customWidth="1"/>
    <col min="2310" max="2310" width="8.5703125" style="5" customWidth="1"/>
    <col min="2311" max="2311" width="13.28515625" style="5" customWidth="1"/>
    <col min="2312" max="2312" width="19.140625" style="5" customWidth="1"/>
    <col min="2313" max="2318" width="10" style="5" customWidth="1"/>
    <col min="2319" max="2319" width="12.140625" style="5" customWidth="1"/>
    <col min="2320" max="2321" width="10.28515625" style="5" customWidth="1"/>
    <col min="2322" max="2322" width="13.140625" style="5" customWidth="1"/>
    <col min="2323" max="2326" width="10" style="5" customWidth="1"/>
    <col min="2327" max="2327" width="9.7109375" style="5" customWidth="1"/>
    <col min="2328" max="2329" width="10" style="5" customWidth="1"/>
    <col min="2330" max="2331" width="10.140625" style="5" customWidth="1"/>
    <col min="2332" max="2332" width="3" style="5" customWidth="1"/>
    <col min="2333" max="2336" width="9.140625" style="5" customWidth="1"/>
    <col min="2337" max="2338" width="10.28515625" style="5" customWidth="1"/>
    <col min="2339" max="2340" width="10.7109375" style="5" customWidth="1"/>
    <col min="2341" max="2342" width="9.140625" style="5" customWidth="1"/>
    <col min="2343" max="2560" width="9.140625" style="5"/>
    <col min="2561" max="2561" width="5.85546875" style="5" customWidth="1"/>
    <col min="2562" max="2562" width="49.5703125" style="5" customWidth="1"/>
    <col min="2563" max="2563" width="7.5703125" style="5" customWidth="1"/>
    <col min="2564" max="2564" width="8.5703125" style="5" customWidth="1"/>
    <col min="2565" max="2565" width="6.7109375" style="5" customWidth="1"/>
    <col min="2566" max="2566" width="8.5703125" style="5" customWidth="1"/>
    <col min="2567" max="2567" width="13.28515625" style="5" customWidth="1"/>
    <col min="2568" max="2568" width="19.140625" style="5" customWidth="1"/>
    <col min="2569" max="2574" width="10" style="5" customWidth="1"/>
    <col min="2575" max="2575" width="12.140625" style="5" customWidth="1"/>
    <col min="2576" max="2577" width="10.28515625" style="5" customWidth="1"/>
    <col min="2578" max="2578" width="13.140625" style="5" customWidth="1"/>
    <col min="2579" max="2582" width="10" style="5" customWidth="1"/>
    <col min="2583" max="2583" width="9.7109375" style="5" customWidth="1"/>
    <col min="2584" max="2585" width="10" style="5" customWidth="1"/>
    <col min="2586" max="2587" width="10.140625" style="5" customWidth="1"/>
    <col min="2588" max="2588" width="3" style="5" customWidth="1"/>
    <col min="2589" max="2592" width="9.140625" style="5" customWidth="1"/>
    <col min="2593" max="2594" width="10.28515625" style="5" customWidth="1"/>
    <col min="2595" max="2596" width="10.7109375" style="5" customWidth="1"/>
    <col min="2597" max="2598" width="9.140625" style="5" customWidth="1"/>
    <col min="2599" max="2816" width="9.140625" style="5"/>
    <col min="2817" max="2817" width="5.85546875" style="5" customWidth="1"/>
    <col min="2818" max="2818" width="49.5703125" style="5" customWidth="1"/>
    <col min="2819" max="2819" width="7.5703125" style="5" customWidth="1"/>
    <col min="2820" max="2820" width="8.5703125" style="5" customWidth="1"/>
    <col min="2821" max="2821" width="6.7109375" style="5" customWidth="1"/>
    <col min="2822" max="2822" width="8.5703125" style="5" customWidth="1"/>
    <col min="2823" max="2823" width="13.28515625" style="5" customWidth="1"/>
    <col min="2824" max="2824" width="19.140625" style="5" customWidth="1"/>
    <col min="2825" max="2830" width="10" style="5" customWidth="1"/>
    <col min="2831" max="2831" width="12.140625" style="5" customWidth="1"/>
    <col min="2832" max="2833" width="10.28515625" style="5" customWidth="1"/>
    <col min="2834" max="2834" width="13.140625" style="5" customWidth="1"/>
    <col min="2835" max="2838" width="10" style="5" customWidth="1"/>
    <col min="2839" max="2839" width="9.7109375" style="5" customWidth="1"/>
    <col min="2840" max="2841" width="10" style="5" customWidth="1"/>
    <col min="2842" max="2843" width="10.140625" style="5" customWidth="1"/>
    <col min="2844" max="2844" width="3" style="5" customWidth="1"/>
    <col min="2845" max="2848" width="9.140625" style="5" customWidth="1"/>
    <col min="2849" max="2850" width="10.28515625" style="5" customWidth="1"/>
    <col min="2851" max="2852" width="10.7109375" style="5" customWidth="1"/>
    <col min="2853" max="2854" width="9.140625" style="5" customWidth="1"/>
    <col min="2855" max="3072" width="9.140625" style="5"/>
    <col min="3073" max="3073" width="5.85546875" style="5" customWidth="1"/>
    <col min="3074" max="3074" width="49.5703125" style="5" customWidth="1"/>
    <col min="3075" max="3075" width="7.5703125" style="5" customWidth="1"/>
    <col min="3076" max="3076" width="8.5703125" style="5" customWidth="1"/>
    <col min="3077" max="3077" width="6.7109375" style="5" customWidth="1"/>
    <col min="3078" max="3078" width="8.5703125" style="5" customWidth="1"/>
    <col min="3079" max="3079" width="13.28515625" style="5" customWidth="1"/>
    <col min="3080" max="3080" width="19.140625" style="5" customWidth="1"/>
    <col min="3081" max="3086" width="10" style="5" customWidth="1"/>
    <col min="3087" max="3087" width="12.140625" style="5" customWidth="1"/>
    <col min="3088" max="3089" width="10.28515625" style="5" customWidth="1"/>
    <col min="3090" max="3090" width="13.140625" style="5" customWidth="1"/>
    <col min="3091" max="3094" width="10" style="5" customWidth="1"/>
    <col min="3095" max="3095" width="9.7109375" style="5" customWidth="1"/>
    <col min="3096" max="3097" width="10" style="5" customWidth="1"/>
    <col min="3098" max="3099" width="10.140625" style="5" customWidth="1"/>
    <col min="3100" max="3100" width="3" style="5" customWidth="1"/>
    <col min="3101" max="3104" width="9.140625" style="5" customWidth="1"/>
    <col min="3105" max="3106" width="10.28515625" style="5" customWidth="1"/>
    <col min="3107" max="3108" width="10.7109375" style="5" customWidth="1"/>
    <col min="3109" max="3110" width="9.140625" style="5" customWidth="1"/>
    <col min="3111" max="3328" width="9.140625" style="5"/>
    <col min="3329" max="3329" width="5.85546875" style="5" customWidth="1"/>
    <col min="3330" max="3330" width="49.5703125" style="5" customWidth="1"/>
    <col min="3331" max="3331" width="7.5703125" style="5" customWidth="1"/>
    <col min="3332" max="3332" width="8.5703125" style="5" customWidth="1"/>
    <col min="3333" max="3333" width="6.7109375" style="5" customWidth="1"/>
    <col min="3334" max="3334" width="8.5703125" style="5" customWidth="1"/>
    <col min="3335" max="3335" width="13.28515625" style="5" customWidth="1"/>
    <col min="3336" max="3336" width="19.140625" style="5" customWidth="1"/>
    <col min="3337" max="3342" width="10" style="5" customWidth="1"/>
    <col min="3343" max="3343" width="12.140625" style="5" customWidth="1"/>
    <col min="3344" max="3345" width="10.28515625" style="5" customWidth="1"/>
    <col min="3346" max="3346" width="13.140625" style="5" customWidth="1"/>
    <col min="3347" max="3350" width="10" style="5" customWidth="1"/>
    <col min="3351" max="3351" width="9.7109375" style="5" customWidth="1"/>
    <col min="3352" max="3353" width="10" style="5" customWidth="1"/>
    <col min="3354" max="3355" width="10.140625" style="5" customWidth="1"/>
    <col min="3356" max="3356" width="3" style="5" customWidth="1"/>
    <col min="3357" max="3360" width="9.140625" style="5" customWidth="1"/>
    <col min="3361" max="3362" width="10.28515625" style="5" customWidth="1"/>
    <col min="3363" max="3364" width="10.7109375" style="5" customWidth="1"/>
    <col min="3365" max="3366" width="9.140625" style="5" customWidth="1"/>
    <col min="3367" max="3584" width="9.140625" style="5"/>
    <col min="3585" max="3585" width="5.85546875" style="5" customWidth="1"/>
    <col min="3586" max="3586" width="49.5703125" style="5" customWidth="1"/>
    <col min="3587" max="3587" width="7.5703125" style="5" customWidth="1"/>
    <col min="3588" max="3588" width="8.5703125" style="5" customWidth="1"/>
    <col min="3589" max="3589" width="6.7109375" style="5" customWidth="1"/>
    <col min="3590" max="3590" width="8.5703125" style="5" customWidth="1"/>
    <col min="3591" max="3591" width="13.28515625" style="5" customWidth="1"/>
    <col min="3592" max="3592" width="19.140625" style="5" customWidth="1"/>
    <col min="3593" max="3598" width="10" style="5" customWidth="1"/>
    <col min="3599" max="3599" width="12.140625" style="5" customWidth="1"/>
    <col min="3600" max="3601" width="10.28515625" style="5" customWidth="1"/>
    <col min="3602" max="3602" width="13.140625" style="5" customWidth="1"/>
    <col min="3603" max="3606" width="10" style="5" customWidth="1"/>
    <col min="3607" max="3607" width="9.7109375" style="5" customWidth="1"/>
    <col min="3608" max="3609" width="10" style="5" customWidth="1"/>
    <col min="3610" max="3611" width="10.140625" style="5" customWidth="1"/>
    <col min="3612" max="3612" width="3" style="5" customWidth="1"/>
    <col min="3613" max="3616" width="9.140625" style="5" customWidth="1"/>
    <col min="3617" max="3618" width="10.28515625" style="5" customWidth="1"/>
    <col min="3619" max="3620" width="10.7109375" style="5" customWidth="1"/>
    <col min="3621" max="3622" width="9.140625" style="5" customWidth="1"/>
    <col min="3623" max="3840" width="9.140625" style="5"/>
    <col min="3841" max="3841" width="5.85546875" style="5" customWidth="1"/>
    <col min="3842" max="3842" width="49.5703125" style="5" customWidth="1"/>
    <col min="3843" max="3843" width="7.5703125" style="5" customWidth="1"/>
    <col min="3844" max="3844" width="8.5703125" style="5" customWidth="1"/>
    <col min="3845" max="3845" width="6.7109375" style="5" customWidth="1"/>
    <col min="3846" max="3846" width="8.5703125" style="5" customWidth="1"/>
    <col min="3847" max="3847" width="13.28515625" style="5" customWidth="1"/>
    <col min="3848" max="3848" width="19.140625" style="5" customWidth="1"/>
    <col min="3849" max="3854" width="10" style="5" customWidth="1"/>
    <col min="3855" max="3855" width="12.140625" style="5" customWidth="1"/>
    <col min="3856" max="3857" width="10.28515625" style="5" customWidth="1"/>
    <col min="3858" max="3858" width="13.140625" style="5" customWidth="1"/>
    <col min="3859" max="3862" width="10" style="5" customWidth="1"/>
    <col min="3863" max="3863" width="9.7109375" style="5" customWidth="1"/>
    <col min="3864" max="3865" width="10" style="5" customWidth="1"/>
    <col min="3866" max="3867" width="10.140625" style="5" customWidth="1"/>
    <col min="3868" max="3868" width="3" style="5" customWidth="1"/>
    <col min="3869" max="3872" width="9.140625" style="5" customWidth="1"/>
    <col min="3873" max="3874" width="10.28515625" style="5" customWidth="1"/>
    <col min="3875" max="3876" width="10.7109375" style="5" customWidth="1"/>
    <col min="3877" max="3878" width="9.140625" style="5" customWidth="1"/>
    <col min="3879" max="4096" width="9.140625" style="5"/>
    <col min="4097" max="4097" width="5.85546875" style="5" customWidth="1"/>
    <col min="4098" max="4098" width="49.5703125" style="5" customWidth="1"/>
    <col min="4099" max="4099" width="7.5703125" style="5" customWidth="1"/>
    <col min="4100" max="4100" width="8.5703125" style="5" customWidth="1"/>
    <col min="4101" max="4101" width="6.7109375" style="5" customWidth="1"/>
    <col min="4102" max="4102" width="8.5703125" style="5" customWidth="1"/>
    <col min="4103" max="4103" width="13.28515625" style="5" customWidth="1"/>
    <col min="4104" max="4104" width="19.140625" style="5" customWidth="1"/>
    <col min="4105" max="4110" width="10" style="5" customWidth="1"/>
    <col min="4111" max="4111" width="12.140625" style="5" customWidth="1"/>
    <col min="4112" max="4113" width="10.28515625" style="5" customWidth="1"/>
    <col min="4114" max="4114" width="13.140625" style="5" customWidth="1"/>
    <col min="4115" max="4118" width="10" style="5" customWidth="1"/>
    <col min="4119" max="4119" width="9.7109375" style="5" customWidth="1"/>
    <col min="4120" max="4121" width="10" style="5" customWidth="1"/>
    <col min="4122" max="4123" width="10.140625" style="5" customWidth="1"/>
    <col min="4124" max="4124" width="3" style="5" customWidth="1"/>
    <col min="4125" max="4128" width="9.140625" style="5" customWidth="1"/>
    <col min="4129" max="4130" width="10.28515625" style="5" customWidth="1"/>
    <col min="4131" max="4132" width="10.7109375" style="5" customWidth="1"/>
    <col min="4133" max="4134" width="9.140625" style="5" customWidth="1"/>
    <col min="4135" max="4352" width="9.140625" style="5"/>
    <col min="4353" max="4353" width="5.85546875" style="5" customWidth="1"/>
    <col min="4354" max="4354" width="49.5703125" style="5" customWidth="1"/>
    <col min="4355" max="4355" width="7.5703125" style="5" customWidth="1"/>
    <col min="4356" max="4356" width="8.5703125" style="5" customWidth="1"/>
    <col min="4357" max="4357" width="6.7109375" style="5" customWidth="1"/>
    <col min="4358" max="4358" width="8.5703125" style="5" customWidth="1"/>
    <col min="4359" max="4359" width="13.28515625" style="5" customWidth="1"/>
    <col min="4360" max="4360" width="19.140625" style="5" customWidth="1"/>
    <col min="4361" max="4366" width="10" style="5" customWidth="1"/>
    <col min="4367" max="4367" width="12.140625" style="5" customWidth="1"/>
    <col min="4368" max="4369" width="10.28515625" style="5" customWidth="1"/>
    <col min="4370" max="4370" width="13.140625" style="5" customWidth="1"/>
    <col min="4371" max="4374" width="10" style="5" customWidth="1"/>
    <col min="4375" max="4375" width="9.7109375" style="5" customWidth="1"/>
    <col min="4376" max="4377" width="10" style="5" customWidth="1"/>
    <col min="4378" max="4379" width="10.140625" style="5" customWidth="1"/>
    <col min="4380" max="4380" width="3" style="5" customWidth="1"/>
    <col min="4381" max="4384" width="9.140625" style="5" customWidth="1"/>
    <col min="4385" max="4386" width="10.28515625" style="5" customWidth="1"/>
    <col min="4387" max="4388" width="10.7109375" style="5" customWidth="1"/>
    <col min="4389" max="4390" width="9.140625" style="5" customWidth="1"/>
    <col min="4391" max="4608" width="9.140625" style="5"/>
    <col min="4609" max="4609" width="5.85546875" style="5" customWidth="1"/>
    <col min="4610" max="4610" width="49.5703125" style="5" customWidth="1"/>
    <col min="4611" max="4611" width="7.5703125" style="5" customWidth="1"/>
    <col min="4612" max="4612" width="8.5703125" style="5" customWidth="1"/>
    <col min="4613" max="4613" width="6.7109375" style="5" customWidth="1"/>
    <col min="4614" max="4614" width="8.5703125" style="5" customWidth="1"/>
    <col min="4615" max="4615" width="13.28515625" style="5" customWidth="1"/>
    <col min="4616" max="4616" width="19.140625" style="5" customWidth="1"/>
    <col min="4617" max="4622" width="10" style="5" customWidth="1"/>
    <col min="4623" max="4623" width="12.140625" style="5" customWidth="1"/>
    <col min="4624" max="4625" width="10.28515625" style="5" customWidth="1"/>
    <col min="4626" max="4626" width="13.140625" style="5" customWidth="1"/>
    <col min="4627" max="4630" width="10" style="5" customWidth="1"/>
    <col min="4631" max="4631" width="9.7109375" style="5" customWidth="1"/>
    <col min="4632" max="4633" width="10" style="5" customWidth="1"/>
    <col min="4634" max="4635" width="10.140625" style="5" customWidth="1"/>
    <col min="4636" max="4636" width="3" style="5" customWidth="1"/>
    <col min="4637" max="4640" width="9.140625" style="5" customWidth="1"/>
    <col min="4641" max="4642" width="10.28515625" style="5" customWidth="1"/>
    <col min="4643" max="4644" width="10.7109375" style="5" customWidth="1"/>
    <col min="4645" max="4646" width="9.140625" style="5" customWidth="1"/>
    <col min="4647" max="4864" width="9.140625" style="5"/>
    <col min="4865" max="4865" width="5.85546875" style="5" customWidth="1"/>
    <col min="4866" max="4866" width="49.5703125" style="5" customWidth="1"/>
    <col min="4867" max="4867" width="7.5703125" style="5" customWidth="1"/>
    <col min="4868" max="4868" width="8.5703125" style="5" customWidth="1"/>
    <col min="4869" max="4869" width="6.7109375" style="5" customWidth="1"/>
    <col min="4870" max="4870" width="8.5703125" style="5" customWidth="1"/>
    <col min="4871" max="4871" width="13.28515625" style="5" customWidth="1"/>
    <col min="4872" max="4872" width="19.140625" style="5" customWidth="1"/>
    <col min="4873" max="4878" width="10" style="5" customWidth="1"/>
    <col min="4879" max="4879" width="12.140625" style="5" customWidth="1"/>
    <col min="4880" max="4881" width="10.28515625" style="5" customWidth="1"/>
    <col min="4882" max="4882" width="13.140625" style="5" customWidth="1"/>
    <col min="4883" max="4886" width="10" style="5" customWidth="1"/>
    <col min="4887" max="4887" width="9.7109375" style="5" customWidth="1"/>
    <col min="4888" max="4889" width="10" style="5" customWidth="1"/>
    <col min="4890" max="4891" width="10.140625" style="5" customWidth="1"/>
    <col min="4892" max="4892" width="3" style="5" customWidth="1"/>
    <col min="4893" max="4896" width="9.140625" style="5" customWidth="1"/>
    <col min="4897" max="4898" width="10.28515625" style="5" customWidth="1"/>
    <col min="4899" max="4900" width="10.7109375" style="5" customWidth="1"/>
    <col min="4901" max="4902" width="9.140625" style="5" customWidth="1"/>
    <col min="4903" max="5120" width="9.140625" style="5"/>
    <col min="5121" max="5121" width="5.85546875" style="5" customWidth="1"/>
    <col min="5122" max="5122" width="49.5703125" style="5" customWidth="1"/>
    <col min="5123" max="5123" width="7.5703125" style="5" customWidth="1"/>
    <col min="5124" max="5124" width="8.5703125" style="5" customWidth="1"/>
    <col min="5125" max="5125" width="6.7109375" style="5" customWidth="1"/>
    <col min="5126" max="5126" width="8.5703125" style="5" customWidth="1"/>
    <col min="5127" max="5127" width="13.28515625" style="5" customWidth="1"/>
    <col min="5128" max="5128" width="19.140625" style="5" customWidth="1"/>
    <col min="5129" max="5134" width="10" style="5" customWidth="1"/>
    <col min="5135" max="5135" width="12.140625" style="5" customWidth="1"/>
    <col min="5136" max="5137" width="10.28515625" style="5" customWidth="1"/>
    <col min="5138" max="5138" width="13.140625" style="5" customWidth="1"/>
    <col min="5139" max="5142" width="10" style="5" customWidth="1"/>
    <col min="5143" max="5143" width="9.7109375" style="5" customWidth="1"/>
    <col min="5144" max="5145" width="10" style="5" customWidth="1"/>
    <col min="5146" max="5147" width="10.140625" style="5" customWidth="1"/>
    <col min="5148" max="5148" width="3" style="5" customWidth="1"/>
    <col min="5149" max="5152" width="9.140625" style="5" customWidth="1"/>
    <col min="5153" max="5154" width="10.28515625" style="5" customWidth="1"/>
    <col min="5155" max="5156" width="10.7109375" style="5" customWidth="1"/>
    <col min="5157" max="5158" width="9.140625" style="5" customWidth="1"/>
    <col min="5159" max="5376" width="9.140625" style="5"/>
    <col min="5377" max="5377" width="5.85546875" style="5" customWidth="1"/>
    <col min="5378" max="5378" width="49.5703125" style="5" customWidth="1"/>
    <col min="5379" max="5379" width="7.5703125" style="5" customWidth="1"/>
    <col min="5380" max="5380" width="8.5703125" style="5" customWidth="1"/>
    <col min="5381" max="5381" width="6.7109375" style="5" customWidth="1"/>
    <col min="5382" max="5382" width="8.5703125" style="5" customWidth="1"/>
    <col min="5383" max="5383" width="13.28515625" style="5" customWidth="1"/>
    <col min="5384" max="5384" width="19.140625" style="5" customWidth="1"/>
    <col min="5385" max="5390" width="10" style="5" customWidth="1"/>
    <col min="5391" max="5391" width="12.140625" style="5" customWidth="1"/>
    <col min="5392" max="5393" width="10.28515625" style="5" customWidth="1"/>
    <col min="5394" max="5394" width="13.140625" style="5" customWidth="1"/>
    <col min="5395" max="5398" width="10" style="5" customWidth="1"/>
    <col min="5399" max="5399" width="9.7109375" style="5" customWidth="1"/>
    <col min="5400" max="5401" width="10" style="5" customWidth="1"/>
    <col min="5402" max="5403" width="10.140625" style="5" customWidth="1"/>
    <col min="5404" max="5404" width="3" style="5" customWidth="1"/>
    <col min="5405" max="5408" width="9.140625" style="5" customWidth="1"/>
    <col min="5409" max="5410" width="10.28515625" style="5" customWidth="1"/>
    <col min="5411" max="5412" width="10.7109375" style="5" customWidth="1"/>
    <col min="5413" max="5414" width="9.140625" style="5" customWidth="1"/>
    <col min="5415" max="5632" width="9.140625" style="5"/>
    <col min="5633" max="5633" width="5.85546875" style="5" customWidth="1"/>
    <col min="5634" max="5634" width="49.5703125" style="5" customWidth="1"/>
    <col min="5635" max="5635" width="7.5703125" style="5" customWidth="1"/>
    <col min="5636" max="5636" width="8.5703125" style="5" customWidth="1"/>
    <col min="5637" max="5637" width="6.7109375" style="5" customWidth="1"/>
    <col min="5638" max="5638" width="8.5703125" style="5" customWidth="1"/>
    <col min="5639" max="5639" width="13.28515625" style="5" customWidth="1"/>
    <col min="5640" max="5640" width="19.140625" style="5" customWidth="1"/>
    <col min="5641" max="5646" width="10" style="5" customWidth="1"/>
    <col min="5647" max="5647" width="12.140625" style="5" customWidth="1"/>
    <col min="5648" max="5649" width="10.28515625" style="5" customWidth="1"/>
    <col min="5650" max="5650" width="13.140625" style="5" customWidth="1"/>
    <col min="5651" max="5654" width="10" style="5" customWidth="1"/>
    <col min="5655" max="5655" width="9.7109375" style="5" customWidth="1"/>
    <col min="5656" max="5657" width="10" style="5" customWidth="1"/>
    <col min="5658" max="5659" width="10.140625" style="5" customWidth="1"/>
    <col min="5660" max="5660" width="3" style="5" customWidth="1"/>
    <col min="5661" max="5664" width="9.140625" style="5" customWidth="1"/>
    <col min="5665" max="5666" width="10.28515625" style="5" customWidth="1"/>
    <col min="5667" max="5668" width="10.7109375" style="5" customWidth="1"/>
    <col min="5669" max="5670" width="9.140625" style="5" customWidth="1"/>
    <col min="5671" max="5888" width="9.140625" style="5"/>
    <col min="5889" max="5889" width="5.85546875" style="5" customWidth="1"/>
    <col min="5890" max="5890" width="49.5703125" style="5" customWidth="1"/>
    <col min="5891" max="5891" width="7.5703125" style="5" customWidth="1"/>
    <col min="5892" max="5892" width="8.5703125" style="5" customWidth="1"/>
    <col min="5893" max="5893" width="6.7109375" style="5" customWidth="1"/>
    <col min="5894" max="5894" width="8.5703125" style="5" customWidth="1"/>
    <col min="5895" max="5895" width="13.28515625" style="5" customWidth="1"/>
    <col min="5896" max="5896" width="19.140625" style="5" customWidth="1"/>
    <col min="5897" max="5902" width="10" style="5" customWidth="1"/>
    <col min="5903" max="5903" width="12.140625" style="5" customWidth="1"/>
    <col min="5904" max="5905" width="10.28515625" style="5" customWidth="1"/>
    <col min="5906" max="5906" width="13.140625" style="5" customWidth="1"/>
    <col min="5907" max="5910" width="10" style="5" customWidth="1"/>
    <col min="5911" max="5911" width="9.7109375" style="5" customWidth="1"/>
    <col min="5912" max="5913" width="10" style="5" customWidth="1"/>
    <col min="5914" max="5915" width="10.140625" style="5" customWidth="1"/>
    <col min="5916" max="5916" width="3" style="5" customWidth="1"/>
    <col min="5917" max="5920" width="9.140625" style="5" customWidth="1"/>
    <col min="5921" max="5922" width="10.28515625" style="5" customWidth="1"/>
    <col min="5923" max="5924" width="10.7109375" style="5" customWidth="1"/>
    <col min="5925" max="5926" width="9.140625" style="5" customWidth="1"/>
    <col min="5927" max="6144" width="9.140625" style="5"/>
    <col min="6145" max="6145" width="5.85546875" style="5" customWidth="1"/>
    <col min="6146" max="6146" width="49.5703125" style="5" customWidth="1"/>
    <col min="6147" max="6147" width="7.5703125" style="5" customWidth="1"/>
    <col min="6148" max="6148" width="8.5703125" style="5" customWidth="1"/>
    <col min="6149" max="6149" width="6.7109375" style="5" customWidth="1"/>
    <col min="6150" max="6150" width="8.5703125" style="5" customWidth="1"/>
    <col min="6151" max="6151" width="13.28515625" style="5" customWidth="1"/>
    <col min="6152" max="6152" width="19.140625" style="5" customWidth="1"/>
    <col min="6153" max="6158" width="10" style="5" customWidth="1"/>
    <col min="6159" max="6159" width="12.140625" style="5" customWidth="1"/>
    <col min="6160" max="6161" width="10.28515625" style="5" customWidth="1"/>
    <col min="6162" max="6162" width="13.140625" style="5" customWidth="1"/>
    <col min="6163" max="6166" width="10" style="5" customWidth="1"/>
    <col min="6167" max="6167" width="9.7109375" style="5" customWidth="1"/>
    <col min="6168" max="6169" width="10" style="5" customWidth="1"/>
    <col min="6170" max="6171" width="10.140625" style="5" customWidth="1"/>
    <col min="6172" max="6172" width="3" style="5" customWidth="1"/>
    <col min="6173" max="6176" width="9.140625" style="5" customWidth="1"/>
    <col min="6177" max="6178" width="10.28515625" style="5" customWidth="1"/>
    <col min="6179" max="6180" width="10.7109375" style="5" customWidth="1"/>
    <col min="6181" max="6182" width="9.140625" style="5" customWidth="1"/>
    <col min="6183" max="6400" width="9.140625" style="5"/>
    <col min="6401" max="6401" width="5.85546875" style="5" customWidth="1"/>
    <col min="6402" max="6402" width="49.5703125" style="5" customWidth="1"/>
    <col min="6403" max="6403" width="7.5703125" style="5" customWidth="1"/>
    <col min="6404" max="6404" width="8.5703125" style="5" customWidth="1"/>
    <col min="6405" max="6405" width="6.7109375" style="5" customWidth="1"/>
    <col min="6406" max="6406" width="8.5703125" style="5" customWidth="1"/>
    <col min="6407" max="6407" width="13.28515625" style="5" customWidth="1"/>
    <col min="6408" max="6408" width="19.140625" style="5" customWidth="1"/>
    <col min="6409" max="6414" width="10" style="5" customWidth="1"/>
    <col min="6415" max="6415" width="12.140625" style="5" customWidth="1"/>
    <col min="6416" max="6417" width="10.28515625" style="5" customWidth="1"/>
    <col min="6418" max="6418" width="13.140625" style="5" customWidth="1"/>
    <col min="6419" max="6422" width="10" style="5" customWidth="1"/>
    <col min="6423" max="6423" width="9.7109375" style="5" customWidth="1"/>
    <col min="6424" max="6425" width="10" style="5" customWidth="1"/>
    <col min="6426" max="6427" width="10.140625" style="5" customWidth="1"/>
    <col min="6428" max="6428" width="3" style="5" customWidth="1"/>
    <col min="6429" max="6432" width="9.140625" style="5" customWidth="1"/>
    <col min="6433" max="6434" width="10.28515625" style="5" customWidth="1"/>
    <col min="6435" max="6436" width="10.7109375" style="5" customWidth="1"/>
    <col min="6437" max="6438" width="9.140625" style="5" customWidth="1"/>
    <col min="6439" max="6656" width="9.140625" style="5"/>
    <col min="6657" max="6657" width="5.85546875" style="5" customWidth="1"/>
    <col min="6658" max="6658" width="49.5703125" style="5" customWidth="1"/>
    <col min="6659" max="6659" width="7.5703125" style="5" customWidth="1"/>
    <col min="6660" max="6660" width="8.5703125" style="5" customWidth="1"/>
    <col min="6661" max="6661" width="6.7109375" style="5" customWidth="1"/>
    <col min="6662" max="6662" width="8.5703125" style="5" customWidth="1"/>
    <col min="6663" max="6663" width="13.28515625" style="5" customWidth="1"/>
    <col min="6664" max="6664" width="19.140625" style="5" customWidth="1"/>
    <col min="6665" max="6670" width="10" style="5" customWidth="1"/>
    <col min="6671" max="6671" width="12.140625" style="5" customWidth="1"/>
    <col min="6672" max="6673" width="10.28515625" style="5" customWidth="1"/>
    <col min="6674" max="6674" width="13.140625" style="5" customWidth="1"/>
    <col min="6675" max="6678" width="10" style="5" customWidth="1"/>
    <col min="6679" max="6679" width="9.7109375" style="5" customWidth="1"/>
    <col min="6680" max="6681" width="10" style="5" customWidth="1"/>
    <col min="6682" max="6683" width="10.140625" style="5" customWidth="1"/>
    <col min="6684" max="6684" width="3" style="5" customWidth="1"/>
    <col min="6685" max="6688" width="9.140625" style="5" customWidth="1"/>
    <col min="6689" max="6690" width="10.28515625" style="5" customWidth="1"/>
    <col min="6691" max="6692" width="10.7109375" style="5" customWidth="1"/>
    <col min="6693" max="6694" width="9.140625" style="5" customWidth="1"/>
    <col min="6695" max="6912" width="9.140625" style="5"/>
    <col min="6913" max="6913" width="5.85546875" style="5" customWidth="1"/>
    <col min="6914" max="6914" width="49.5703125" style="5" customWidth="1"/>
    <col min="6915" max="6915" width="7.5703125" style="5" customWidth="1"/>
    <col min="6916" max="6916" width="8.5703125" style="5" customWidth="1"/>
    <col min="6917" max="6917" width="6.7109375" style="5" customWidth="1"/>
    <col min="6918" max="6918" width="8.5703125" style="5" customWidth="1"/>
    <col min="6919" max="6919" width="13.28515625" style="5" customWidth="1"/>
    <col min="6920" max="6920" width="19.140625" style="5" customWidth="1"/>
    <col min="6921" max="6926" width="10" style="5" customWidth="1"/>
    <col min="6927" max="6927" width="12.140625" style="5" customWidth="1"/>
    <col min="6928" max="6929" width="10.28515625" style="5" customWidth="1"/>
    <col min="6930" max="6930" width="13.140625" style="5" customWidth="1"/>
    <col min="6931" max="6934" width="10" style="5" customWidth="1"/>
    <col min="6935" max="6935" width="9.7109375" style="5" customWidth="1"/>
    <col min="6936" max="6937" width="10" style="5" customWidth="1"/>
    <col min="6938" max="6939" width="10.140625" style="5" customWidth="1"/>
    <col min="6940" max="6940" width="3" style="5" customWidth="1"/>
    <col min="6941" max="6944" width="9.140625" style="5" customWidth="1"/>
    <col min="6945" max="6946" width="10.28515625" style="5" customWidth="1"/>
    <col min="6947" max="6948" width="10.7109375" style="5" customWidth="1"/>
    <col min="6949" max="6950" width="9.140625" style="5" customWidth="1"/>
    <col min="6951" max="7168" width="9.140625" style="5"/>
    <col min="7169" max="7169" width="5.85546875" style="5" customWidth="1"/>
    <col min="7170" max="7170" width="49.5703125" style="5" customWidth="1"/>
    <col min="7171" max="7171" width="7.5703125" style="5" customWidth="1"/>
    <col min="7172" max="7172" width="8.5703125" style="5" customWidth="1"/>
    <col min="7173" max="7173" width="6.7109375" style="5" customWidth="1"/>
    <col min="7174" max="7174" width="8.5703125" style="5" customWidth="1"/>
    <col min="7175" max="7175" width="13.28515625" style="5" customWidth="1"/>
    <col min="7176" max="7176" width="19.140625" style="5" customWidth="1"/>
    <col min="7177" max="7182" width="10" style="5" customWidth="1"/>
    <col min="7183" max="7183" width="12.140625" style="5" customWidth="1"/>
    <col min="7184" max="7185" width="10.28515625" style="5" customWidth="1"/>
    <col min="7186" max="7186" width="13.140625" style="5" customWidth="1"/>
    <col min="7187" max="7190" width="10" style="5" customWidth="1"/>
    <col min="7191" max="7191" width="9.7109375" style="5" customWidth="1"/>
    <col min="7192" max="7193" width="10" style="5" customWidth="1"/>
    <col min="7194" max="7195" width="10.140625" style="5" customWidth="1"/>
    <col min="7196" max="7196" width="3" style="5" customWidth="1"/>
    <col min="7197" max="7200" width="9.140625" style="5" customWidth="1"/>
    <col min="7201" max="7202" width="10.28515625" style="5" customWidth="1"/>
    <col min="7203" max="7204" width="10.7109375" style="5" customWidth="1"/>
    <col min="7205" max="7206" width="9.140625" style="5" customWidth="1"/>
    <col min="7207" max="7424" width="9.140625" style="5"/>
    <col min="7425" max="7425" width="5.85546875" style="5" customWidth="1"/>
    <col min="7426" max="7426" width="49.5703125" style="5" customWidth="1"/>
    <col min="7427" max="7427" width="7.5703125" style="5" customWidth="1"/>
    <col min="7428" max="7428" width="8.5703125" style="5" customWidth="1"/>
    <col min="7429" max="7429" width="6.7109375" style="5" customWidth="1"/>
    <col min="7430" max="7430" width="8.5703125" style="5" customWidth="1"/>
    <col min="7431" max="7431" width="13.28515625" style="5" customWidth="1"/>
    <col min="7432" max="7432" width="19.140625" style="5" customWidth="1"/>
    <col min="7433" max="7438" width="10" style="5" customWidth="1"/>
    <col min="7439" max="7439" width="12.140625" style="5" customWidth="1"/>
    <col min="7440" max="7441" width="10.28515625" style="5" customWidth="1"/>
    <col min="7442" max="7442" width="13.140625" style="5" customWidth="1"/>
    <col min="7443" max="7446" width="10" style="5" customWidth="1"/>
    <col min="7447" max="7447" width="9.7109375" style="5" customWidth="1"/>
    <col min="7448" max="7449" width="10" style="5" customWidth="1"/>
    <col min="7450" max="7451" width="10.140625" style="5" customWidth="1"/>
    <col min="7452" max="7452" width="3" style="5" customWidth="1"/>
    <col min="7453" max="7456" width="9.140625" style="5" customWidth="1"/>
    <col min="7457" max="7458" width="10.28515625" style="5" customWidth="1"/>
    <col min="7459" max="7460" width="10.7109375" style="5" customWidth="1"/>
    <col min="7461" max="7462" width="9.140625" style="5" customWidth="1"/>
    <col min="7463" max="7680" width="9.140625" style="5"/>
    <col min="7681" max="7681" width="5.85546875" style="5" customWidth="1"/>
    <col min="7682" max="7682" width="49.5703125" style="5" customWidth="1"/>
    <col min="7683" max="7683" width="7.5703125" style="5" customWidth="1"/>
    <col min="7684" max="7684" width="8.5703125" style="5" customWidth="1"/>
    <col min="7685" max="7685" width="6.7109375" style="5" customWidth="1"/>
    <col min="7686" max="7686" width="8.5703125" style="5" customWidth="1"/>
    <col min="7687" max="7687" width="13.28515625" style="5" customWidth="1"/>
    <col min="7688" max="7688" width="19.140625" style="5" customWidth="1"/>
    <col min="7689" max="7694" width="10" style="5" customWidth="1"/>
    <col min="7695" max="7695" width="12.140625" style="5" customWidth="1"/>
    <col min="7696" max="7697" width="10.28515625" style="5" customWidth="1"/>
    <col min="7698" max="7698" width="13.140625" style="5" customWidth="1"/>
    <col min="7699" max="7702" width="10" style="5" customWidth="1"/>
    <col min="7703" max="7703" width="9.7109375" style="5" customWidth="1"/>
    <col min="7704" max="7705" width="10" style="5" customWidth="1"/>
    <col min="7706" max="7707" width="10.140625" style="5" customWidth="1"/>
    <col min="7708" max="7708" width="3" style="5" customWidth="1"/>
    <col min="7709" max="7712" width="9.140625" style="5" customWidth="1"/>
    <col min="7713" max="7714" width="10.28515625" style="5" customWidth="1"/>
    <col min="7715" max="7716" width="10.7109375" style="5" customWidth="1"/>
    <col min="7717" max="7718" width="9.140625" style="5" customWidth="1"/>
    <col min="7719" max="7936" width="9.140625" style="5"/>
    <col min="7937" max="7937" width="5.85546875" style="5" customWidth="1"/>
    <col min="7938" max="7938" width="49.5703125" style="5" customWidth="1"/>
    <col min="7939" max="7939" width="7.5703125" style="5" customWidth="1"/>
    <col min="7940" max="7940" width="8.5703125" style="5" customWidth="1"/>
    <col min="7941" max="7941" width="6.7109375" style="5" customWidth="1"/>
    <col min="7942" max="7942" width="8.5703125" style="5" customWidth="1"/>
    <col min="7943" max="7943" width="13.28515625" style="5" customWidth="1"/>
    <col min="7944" max="7944" width="19.140625" style="5" customWidth="1"/>
    <col min="7945" max="7950" width="10" style="5" customWidth="1"/>
    <col min="7951" max="7951" width="12.140625" style="5" customWidth="1"/>
    <col min="7952" max="7953" width="10.28515625" style="5" customWidth="1"/>
    <col min="7954" max="7954" width="13.140625" style="5" customWidth="1"/>
    <col min="7955" max="7958" width="10" style="5" customWidth="1"/>
    <col min="7959" max="7959" width="9.7109375" style="5" customWidth="1"/>
    <col min="7960" max="7961" width="10" style="5" customWidth="1"/>
    <col min="7962" max="7963" width="10.140625" style="5" customWidth="1"/>
    <col min="7964" max="7964" width="3" style="5" customWidth="1"/>
    <col min="7965" max="7968" width="9.140625" style="5" customWidth="1"/>
    <col min="7969" max="7970" width="10.28515625" style="5" customWidth="1"/>
    <col min="7971" max="7972" width="10.7109375" style="5" customWidth="1"/>
    <col min="7973" max="7974" width="9.140625" style="5" customWidth="1"/>
    <col min="7975" max="8192" width="9.140625" style="5"/>
    <col min="8193" max="8193" width="5.85546875" style="5" customWidth="1"/>
    <col min="8194" max="8194" width="49.5703125" style="5" customWidth="1"/>
    <col min="8195" max="8195" width="7.5703125" style="5" customWidth="1"/>
    <col min="8196" max="8196" width="8.5703125" style="5" customWidth="1"/>
    <col min="8197" max="8197" width="6.7109375" style="5" customWidth="1"/>
    <col min="8198" max="8198" width="8.5703125" style="5" customWidth="1"/>
    <col min="8199" max="8199" width="13.28515625" style="5" customWidth="1"/>
    <col min="8200" max="8200" width="19.140625" style="5" customWidth="1"/>
    <col min="8201" max="8206" width="10" style="5" customWidth="1"/>
    <col min="8207" max="8207" width="12.140625" style="5" customWidth="1"/>
    <col min="8208" max="8209" width="10.28515625" style="5" customWidth="1"/>
    <col min="8210" max="8210" width="13.140625" style="5" customWidth="1"/>
    <col min="8211" max="8214" width="10" style="5" customWidth="1"/>
    <col min="8215" max="8215" width="9.7109375" style="5" customWidth="1"/>
    <col min="8216" max="8217" width="10" style="5" customWidth="1"/>
    <col min="8218" max="8219" width="10.140625" style="5" customWidth="1"/>
    <col min="8220" max="8220" width="3" style="5" customWidth="1"/>
    <col min="8221" max="8224" width="9.140625" style="5" customWidth="1"/>
    <col min="8225" max="8226" width="10.28515625" style="5" customWidth="1"/>
    <col min="8227" max="8228" width="10.7109375" style="5" customWidth="1"/>
    <col min="8229" max="8230" width="9.140625" style="5" customWidth="1"/>
    <col min="8231" max="8448" width="9.140625" style="5"/>
    <col min="8449" max="8449" width="5.85546875" style="5" customWidth="1"/>
    <col min="8450" max="8450" width="49.5703125" style="5" customWidth="1"/>
    <col min="8451" max="8451" width="7.5703125" style="5" customWidth="1"/>
    <col min="8452" max="8452" width="8.5703125" style="5" customWidth="1"/>
    <col min="8453" max="8453" width="6.7109375" style="5" customWidth="1"/>
    <col min="8454" max="8454" width="8.5703125" style="5" customWidth="1"/>
    <col min="8455" max="8455" width="13.28515625" style="5" customWidth="1"/>
    <col min="8456" max="8456" width="19.140625" style="5" customWidth="1"/>
    <col min="8457" max="8462" width="10" style="5" customWidth="1"/>
    <col min="8463" max="8463" width="12.140625" style="5" customWidth="1"/>
    <col min="8464" max="8465" width="10.28515625" style="5" customWidth="1"/>
    <col min="8466" max="8466" width="13.140625" style="5" customWidth="1"/>
    <col min="8467" max="8470" width="10" style="5" customWidth="1"/>
    <col min="8471" max="8471" width="9.7109375" style="5" customWidth="1"/>
    <col min="8472" max="8473" width="10" style="5" customWidth="1"/>
    <col min="8474" max="8475" width="10.140625" style="5" customWidth="1"/>
    <col min="8476" max="8476" width="3" style="5" customWidth="1"/>
    <col min="8477" max="8480" width="9.140625" style="5" customWidth="1"/>
    <col min="8481" max="8482" width="10.28515625" style="5" customWidth="1"/>
    <col min="8483" max="8484" width="10.7109375" style="5" customWidth="1"/>
    <col min="8485" max="8486" width="9.140625" style="5" customWidth="1"/>
    <col min="8487" max="8704" width="9.140625" style="5"/>
    <col min="8705" max="8705" width="5.85546875" style="5" customWidth="1"/>
    <col min="8706" max="8706" width="49.5703125" style="5" customWidth="1"/>
    <col min="8707" max="8707" width="7.5703125" style="5" customWidth="1"/>
    <col min="8708" max="8708" width="8.5703125" style="5" customWidth="1"/>
    <col min="8709" max="8709" width="6.7109375" style="5" customWidth="1"/>
    <col min="8710" max="8710" width="8.5703125" style="5" customWidth="1"/>
    <col min="8711" max="8711" width="13.28515625" style="5" customWidth="1"/>
    <col min="8712" max="8712" width="19.140625" style="5" customWidth="1"/>
    <col min="8713" max="8718" width="10" style="5" customWidth="1"/>
    <col min="8719" max="8719" width="12.140625" style="5" customWidth="1"/>
    <col min="8720" max="8721" width="10.28515625" style="5" customWidth="1"/>
    <col min="8722" max="8722" width="13.140625" style="5" customWidth="1"/>
    <col min="8723" max="8726" width="10" style="5" customWidth="1"/>
    <col min="8727" max="8727" width="9.7109375" style="5" customWidth="1"/>
    <col min="8728" max="8729" width="10" style="5" customWidth="1"/>
    <col min="8730" max="8731" width="10.140625" style="5" customWidth="1"/>
    <col min="8732" max="8732" width="3" style="5" customWidth="1"/>
    <col min="8733" max="8736" width="9.140625" style="5" customWidth="1"/>
    <col min="8737" max="8738" width="10.28515625" style="5" customWidth="1"/>
    <col min="8739" max="8740" width="10.7109375" style="5" customWidth="1"/>
    <col min="8741" max="8742" width="9.140625" style="5" customWidth="1"/>
    <col min="8743" max="8960" width="9.140625" style="5"/>
    <col min="8961" max="8961" width="5.85546875" style="5" customWidth="1"/>
    <col min="8962" max="8962" width="49.5703125" style="5" customWidth="1"/>
    <col min="8963" max="8963" width="7.5703125" style="5" customWidth="1"/>
    <col min="8964" max="8964" width="8.5703125" style="5" customWidth="1"/>
    <col min="8965" max="8965" width="6.7109375" style="5" customWidth="1"/>
    <col min="8966" max="8966" width="8.5703125" style="5" customWidth="1"/>
    <col min="8967" max="8967" width="13.28515625" style="5" customWidth="1"/>
    <col min="8968" max="8968" width="19.140625" style="5" customWidth="1"/>
    <col min="8969" max="8974" width="10" style="5" customWidth="1"/>
    <col min="8975" max="8975" width="12.140625" style="5" customWidth="1"/>
    <col min="8976" max="8977" width="10.28515625" style="5" customWidth="1"/>
    <col min="8978" max="8978" width="13.140625" style="5" customWidth="1"/>
    <col min="8979" max="8982" width="10" style="5" customWidth="1"/>
    <col min="8983" max="8983" width="9.7109375" style="5" customWidth="1"/>
    <col min="8984" max="8985" width="10" style="5" customWidth="1"/>
    <col min="8986" max="8987" width="10.140625" style="5" customWidth="1"/>
    <col min="8988" max="8988" width="3" style="5" customWidth="1"/>
    <col min="8989" max="8992" width="9.140625" style="5" customWidth="1"/>
    <col min="8993" max="8994" width="10.28515625" style="5" customWidth="1"/>
    <col min="8995" max="8996" width="10.7109375" style="5" customWidth="1"/>
    <col min="8997" max="8998" width="9.140625" style="5" customWidth="1"/>
    <col min="8999" max="9216" width="9.140625" style="5"/>
    <col min="9217" max="9217" width="5.85546875" style="5" customWidth="1"/>
    <col min="9218" max="9218" width="49.5703125" style="5" customWidth="1"/>
    <col min="9219" max="9219" width="7.5703125" style="5" customWidth="1"/>
    <col min="9220" max="9220" width="8.5703125" style="5" customWidth="1"/>
    <col min="9221" max="9221" width="6.7109375" style="5" customWidth="1"/>
    <col min="9222" max="9222" width="8.5703125" style="5" customWidth="1"/>
    <col min="9223" max="9223" width="13.28515625" style="5" customWidth="1"/>
    <col min="9224" max="9224" width="19.140625" style="5" customWidth="1"/>
    <col min="9225" max="9230" width="10" style="5" customWidth="1"/>
    <col min="9231" max="9231" width="12.140625" style="5" customWidth="1"/>
    <col min="9232" max="9233" width="10.28515625" style="5" customWidth="1"/>
    <col min="9234" max="9234" width="13.140625" style="5" customWidth="1"/>
    <col min="9235" max="9238" width="10" style="5" customWidth="1"/>
    <col min="9239" max="9239" width="9.7109375" style="5" customWidth="1"/>
    <col min="9240" max="9241" width="10" style="5" customWidth="1"/>
    <col min="9242" max="9243" width="10.140625" style="5" customWidth="1"/>
    <col min="9244" max="9244" width="3" style="5" customWidth="1"/>
    <col min="9245" max="9248" width="9.140625" style="5" customWidth="1"/>
    <col min="9249" max="9250" width="10.28515625" style="5" customWidth="1"/>
    <col min="9251" max="9252" width="10.7109375" style="5" customWidth="1"/>
    <col min="9253" max="9254" width="9.140625" style="5" customWidth="1"/>
    <col min="9255" max="9472" width="9.140625" style="5"/>
    <col min="9473" max="9473" width="5.85546875" style="5" customWidth="1"/>
    <col min="9474" max="9474" width="49.5703125" style="5" customWidth="1"/>
    <col min="9475" max="9475" width="7.5703125" style="5" customWidth="1"/>
    <col min="9476" max="9476" width="8.5703125" style="5" customWidth="1"/>
    <col min="9477" max="9477" width="6.7109375" style="5" customWidth="1"/>
    <col min="9478" max="9478" width="8.5703125" style="5" customWidth="1"/>
    <col min="9479" max="9479" width="13.28515625" style="5" customWidth="1"/>
    <col min="9480" max="9480" width="19.140625" style="5" customWidth="1"/>
    <col min="9481" max="9486" width="10" style="5" customWidth="1"/>
    <col min="9487" max="9487" width="12.140625" style="5" customWidth="1"/>
    <col min="9488" max="9489" width="10.28515625" style="5" customWidth="1"/>
    <col min="9490" max="9490" width="13.140625" style="5" customWidth="1"/>
    <col min="9491" max="9494" width="10" style="5" customWidth="1"/>
    <col min="9495" max="9495" width="9.7109375" style="5" customWidth="1"/>
    <col min="9496" max="9497" width="10" style="5" customWidth="1"/>
    <col min="9498" max="9499" width="10.140625" style="5" customWidth="1"/>
    <col min="9500" max="9500" width="3" style="5" customWidth="1"/>
    <col min="9501" max="9504" width="9.140625" style="5" customWidth="1"/>
    <col min="9505" max="9506" width="10.28515625" style="5" customWidth="1"/>
    <col min="9507" max="9508" width="10.7109375" style="5" customWidth="1"/>
    <col min="9509" max="9510" width="9.140625" style="5" customWidth="1"/>
    <col min="9511" max="9728" width="9.140625" style="5"/>
    <col min="9729" max="9729" width="5.85546875" style="5" customWidth="1"/>
    <col min="9730" max="9730" width="49.5703125" style="5" customWidth="1"/>
    <col min="9731" max="9731" width="7.5703125" style="5" customWidth="1"/>
    <col min="9732" max="9732" width="8.5703125" style="5" customWidth="1"/>
    <col min="9733" max="9733" width="6.7109375" style="5" customWidth="1"/>
    <col min="9734" max="9734" width="8.5703125" style="5" customWidth="1"/>
    <col min="9735" max="9735" width="13.28515625" style="5" customWidth="1"/>
    <col min="9736" max="9736" width="19.140625" style="5" customWidth="1"/>
    <col min="9737" max="9742" width="10" style="5" customWidth="1"/>
    <col min="9743" max="9743" width="12.140625" style="5" customWidth="1"/>
    <col min="9744" max="9745" width="10.28515625" style="5" customWidth="1"/>
    <col min="9746" max="9746" width="13.140625" style="5" customWidth="1"/>
    <col min="9747" max="9750" width="10" style="5" customWidth="1"/>
    <col min="9751" max="9751" width="9.7109375" style="5" customWidth="1"/>
    <col min="9752" max="9753" width="10" style="5" customWidth="1"/>
    <col min="9754" max="9755" width="10.140625" style="5" customWidth="1"/>
    <col min="9756" max="9756" width="3" style="5" customWidth="1"/>
    <col min="9757" max="9760" width="9.140625" style="5" customWidth="1"/>
    <col min="9761" max="9762" width="10.28515625" style="5" customWidth="1"/>
    <col min="9763" max="9764" width="10.7109375" style="5" customWidth="1"/>
    <col min="9765" max="9766" width="9.140625" style="5" customWidth="1"/>
    <col min="9767" max="9984" width="9.140625" style="5"/>
    <col min="9985" max="9985" width="5.85546875" style="5" customWidth="1"/>
    <col min="9986" max="9986" width="49.5703125" style="5" customWidth="1"/>
    <col min="9987" max="9987" width="7.5703125" style="5" customWidth="1"/>
    <col min="9988" max="9988" width="8.5703125" style="5" customWidth="1"/>
    <col min="9989" max="9989" width="6.7109375" style="5" customWidth="1"/>
    <col min="9990" max="9990" width="8.5703125" style="5" customWidth="1"/>
    <col min="9991" max="9991" width="13.28515625" style="5" customWidth="1"/>
    <col min="9992" max="9992" width="19.140625" style="5" customWidth="1"/>
    <col min="9993" max="9998" width="10" style="5" customWidth="1"/>
    <col min="9999" max="9999" width="12.140625" style="5" customWidth="1"/>
    <col min="10000" max="10001" width="10.28515625" style="5" customWidth="1"/>
    <col min="10002" max="10002" width="13.140625" style="5" customWidth="1"/>
    <col min="10003" max="10006" width="10" style="5" customWidth="1"/>
    <col min="10007" max="10007" width="9.7109375" style="5" customWidth="1"/>
    <col min="10008" max="10009" width="10" style="5" customWidth="1"/>
    <col min="10010" max="10011" width="10.140625" style="5" customWidth="1"/>
    <col min="10012" max="10012" width="3" style="5" customWidth="1"/>
    <col min="10013" max="10016" width="9.140625" style="5" customWidth="1"/>
    <col min="10017" max="10018" width="10.28515625" style="5" customWidth="1"/>
    <col min="10019" max="10020" width="10.7109375" style="5" customWidth="1"/>
    <col min="10021" max="10022" width="9.140625" style="5" customWidth="1"/>
    <col min="10023" max="10240" width="9.140625" style="5"/>
    <col min="10241" max="10241" width="5.85546875" style="5" customWidth="1"/>
    <col min="10242" max="10242" width="49.5703125" style="5" customWidth="1"/>
    <col min="10243" max="10243" width="7.5703125" style="5" customWidth="1"/>
    <col min="10244" max="10244" width="8.5703125" style="5" customWidth="1"/>
    <col min="10245" max="10245" width="6.7109375" style="5" customWidth="1"/>
    <col min="10246" max="10246" width="8.5703125" style="5" customWidth="1"/>
    <col min="10247" max="10247" width="13.28515625" style="5" customWidth="1"/>
    <col min="10248" max="10248" width="19.140625" style="5" customWidth="1"/>
    <col min="10249" max="10254" width="10" style="5" customWidth="1"/>
    <col min="10255" max="10255" width="12.140625" style="5" customWidth="1"/>
    <col min="10256" max="10257" width="10.28515625" style="5" customWidth="1"/>
    <col min="10258" max="10258" width="13.140625" style="5" customWidth="1"/>
    <col min="10259" max="10262" width="10" style="5" customWidth="1"/>
    <col min="10263" max="10263" width="9.7109375" style="5" customWidth="1"/>
    <col min="10264" max="10265" width="10" style="5" customWidth="1"/>
    <col min="10266" max="10267" width="10.140625" style="5" customWidth="1"/>
    <col min="10268" max="10268" width="3" style="5" customWidth="1"/>
    <col min="10269" max="10272" width="9.140625" style="5" customWidth="1"/>
    <col min="10273" max="10274" width="10.28515625" style="5" customWidth="1"/>
    <col min="10275" max="10276" width="10.7109375" style="5" customWidth="1"/>
    <col min="10277" max="10278" width="9.140625" style="5" customWidth="1"/>
    <col min="10279" max="10496" width="9.140625" style="5"/>
    <col min="10497" max="10497" width="5.85546875" style="5" customWidth="1"/>
    <col min="10498" max="10498" width="49.5703125" style="5" customWidth="1"/>
    <col min="10499" max="10499" width="7.5703125" style="5" customWidth="1"/>
    <col min="10500" max="10500" width="8.5703125" style="5" customWidth="1"/>
    <col min="10501" max="10501" width="6.7109375" style="5" customWidth="1"/>
    <col min="10502" max="10502" width="8.5703125" style="5" customWidth="1"/>
    <col min="10503" max="10503" width="13.28515625" style="5" customWidth="1"/>
    <col min="10504" max="10504" width="19.140625" style="5" customWidth="1"/>
    <col min="10505" max="10510" width="10" style="5" customWidth="1"/>
    <col min="10511" max="10511" width="12.140625" style="5" customWidth="1"/>
    <col min="10512" max="10513" width="10.28515625" style="5" customWidth="1"/>
    <col min="10514" max="10514" width="13.140625" style="5" customWidth="1"/>
    <col min="10515" max="10518" width="10" style="5" customWidth="1"/>
    <col min="10519" max="10519" width="9.7109375" style="5" customWidth="1"/>
    <col min="10520" max="10521" width="10" style="5" customWidth="1"/>
    <col min="10522" max="10523" width="10.140625" style="5" customWidth="1"/>
    <col min="10524" max="10524" width="3" style="5" customWidth="1"/>
    <col min="10525" max="10528" width="9.140625" style="5" customWidth="1"/>
    <col min="10529" max="10530" width="10.28515625" style="5" customWidth="1"/>
    <col min="10531" max="10532" width="10.7109375" style="5" customWidth="1"/>
    <col min="10533" max="10534" width="9.140625" style="5" customWidth="1"/>
    <col min="10535" max="10752" width="9.140625" style="5"/>
    <col min="10753" max="10753" width="5.85546875" style="5" customWidth="1"/>
    <col min="10754" max="10754" width="49.5703125" style="5" customWidth="1"/>
    <col min="10755" max="10755" width="7.5703125" style="5" customWidth="1"/>
    <col min="10756" max="10756" width="8.5703125" style="5" customWidth="1"/>
    <col min="10757" max="10757" width="6.7109375" style="5" customWidth="1"/>
    <col min="10758" max="10758" width="8.5703125" style="5" customWidth="1"/>
    <col min="10759" max="10759" width="13.28515625" style="5" customWidth="1"/>
    <col min="10760" max="10760" width="19.140625" style="5" customWidth="1"/>
    <col min="10761" max="10766" width="10" style="5" customWidth="1"/>
    <col min="10767" max="10767" width="12.140625" style="5" customWidth="1"/>
    <col min="10768" max="10769" width="10.28515625" style="5" customWidth="1"/>
    <col min="10770" max="10770" width="13.140625" style="5" customWidth="1"/>
    <col min="10771" max="10774" width="10" style="5" customWidth="1"/>
    <col min="10775" max="10775" width="9.7109375" style="5" customWidth="1"/>
    <col min="10776" max="10777" width="10" style="5" customWidth="1"/>
    <col min="10778" max="10779" width="10.140625" style="5" customWidth="1"/>
    <col min="10780" max="10780" width="3" style="5" customWidth="1"/>
    <col min="10781" max="10784" width="9.140625" style="5" customWidth="1"/>
    <col min="10785" max="10786" width="10.28515625" style="5" customWidth="1"/>
    <col min="10787" max="10788" width="10.7109375" style="5" customWidth="1"/>
    <col min="10789" max="10790" width="9.140625" style="5" customWidth="1"/>
    <col min="10791" max="11008" width="9.140625" style="5"/>
    <col min="11009" max="11009" width="5.85546875" style="5" customWidth="1"/>
    <col min="11010" max="11010" width="49.5703125" style="5" customWidth="1"/>
    <col min="11011" max="11011" width="7.5703125" style="5" customWidth="1"/>
    <col min="11012" max="11012" width="8.5703125" style="5" customWidth="1"/>
    <col min="11013" max="11013" width="6.7109375" style="5" customWidth="1"/>
    <col min="11014" max="11014" width="8.5703125" style="5" customWidth="1"/>
    <col min="11015" max="11015" width="13.28515625" style="5" customWidth="1"/>
    <col min="11016" max="11016" width="19.140625" style="5" customWidth="1"/>
    <col min="11017" max="11022" width="10" style="5" customWidth="1"/>
    <col min="11023" max="11023" width="12.140625" style="5" customWidth="1"/>
    <col min="11024" max="11025" width="10.28515625" style="5" customWidth="1"/>
    <col min="11026" max="11026" width="13.140625" style="5" customWidth="1"/>
    <col min="11027" max="11030" width="10" style="5" customWidth="1"/>
    <col min="11031" max="11031" width="9.7109375" style="5" customWidth="1"/>
    <col min="11032" max="11033" width="10" style="5" customWidth="1"/>
    <col min="11034" max="11035" width="10.140625" style="5" customWidth="1"/>
    <col min="11036" max="11036" width="3" style="5" customWidth="1"/>
    <col min="11037" max="11040" width="9.140625" style="5" customWidth="1"/>
    <col min="11041" max="11042" width="10.28515625" style="5" customWidth="1"/>
    <col min="11043" max="11044" width="10.7109375" style="5" customWidth="1"/>
    <col min="11045" max="11046" width="9.140625" style="5" customWidth="1"/>
    <col min="11047" max="11264" width="9.140625" style="5"/>
    <col min="11265" max="11265" width="5.85546875" style="5" customWidth="1"/>
    <col min="11266" max="11266" width="49.5703125" style="5" customWidth="1"/>
    <col min="11267" max="11267" width="7.5703125" style="5" customWidth="1"/>
    <col min="11268" max="11268" width="8.5703125" style="5" customWidth="1"/>
    <col min="11269" max="11269" width="6.7109375" style="5" customWidth="1"/>
    <col min="11270" max="11270" width="8.5703125" style="5" customWidth="1"/>
    <col min="11271" max="11271" width="13.28515625" style="5" customWidth="1"/>
    <col min="11272" max="11272" width="19.140625" style="5" customWidth="1"/>
    <col min="11273" max="11278" width="10" style="5" customWidth="1"/>
    <col min="11279" max="11279" width="12.140625" style="5" customWidth="1"/>
    <col min="11280" max="11281" width="10.28515625" style="5" customWidth="1"/>
    <col min="11282" max="11282" width="13.140625" style="5" customWidth="1"/>
    <col min="11283" max="11286" width="10" style="5" customWidth="1"/>
    <col min="11287" max="11287" width="9.7109375" style="5" customWidth="1"/>
    <col min="11288" max="11289" width="10" style="5" customWidth="1"/>
    <col min="11290" max="11291" width="10.140625" style="5" customWidth="1"/>
    <col min="11292" max="11292" width="3" style="5" customWidth="1"/>
    <col min="11293" max="11296" width="9.140625" style="5" customWidth="1"/>
    <col min="11297" max="11298" width="10.28515625" style="5" customWidth="1"/>
    <col min="11299" max="11300" width="10.7109375" style="5" customWidth="1"/>
    <col min="11301" max="11302" width="9.140625" style="5" customWidth="1"/>
    <col min="11303" max="11520" width="9.140625" style="5"/>
    <col min="11521" max="11521" width="5.85546875" style="5" customWidth="1"/>
    <col min="11522" max="11522" width="49.5703125" style="5" customWidth="1"/>
    <col min="11523" max="11523" width="7.5703125" style="5" customWidth="1"/>
    <col min="11524" max="11524" width="8.5703125" style="5" customWidth="1"/>
    <col min="11525" max="11525" width="6.7109375" style="5" customWidth="1"/>
    <col min="11526" max="11526" width="8.5703125" style="5" customWidth="1"/>
    <col min="11527" max="11527" width="13.28515625" style="5" customWidth="1"/>
    <col min="11528" max="11528" width="19.140625" style="5" customWidth="1"/>
    <col min="11529" max="11534" width="10" style="5" customWidth="1"/>
    <col min="11535" max="11535" width="12.140625" style="5" customWidth="1"/>
    <col min="11536" max="11537" width="10.28515625" style="5" customWidth="1"/>
    <col min="11538" max="11538" width="13.140625" style="5" customWidth="1"/>
    <col min="11539" max="11542" width="10" style="5" customWidth="1"/>
    <col min="11543" max="11543" width="9.7109375" style="5" customWidth="1"/>
    <col min="11544" max="11545" width="10" style="5" customWidth="1"/>
    <col min="11546" max="11547" width="10.140625" style="5" customWidth="1"/>
    <col min="11548" max="11548" width="3" style="5" customWidth="1"/>
    <col min="11549" max="11552" width="9.140625" style="5" customWidth="1"/>
    <col min="11553" max="11554" width="10.28515625" style="5" customWidth="1"/>
    <col min="11555" max="11556" width="10.7109375" style="5" customWidth="1"/>
    <col min="11557" max="11558" width="9.140625" style="5" customWidth="1"/>
    <col min="11559" max="11776" width="9.140625" style="5"/>
    <col min="11777" max="11777" width="5.85546875" style="5" customWidth="1"/>
    <col min="11778" max="11778" width="49.5703125" style="5" customWidth="1"/>
    <col min="11779" max="11779" width="7.5703125" style="5" customWidth="1"/>
    <col min="11780" max="11780" width="8.5703125" style="5" customWidth="1"/>
    <col min="11781" max="11781" width="6.7109375" style="5" customWidth="1"/>
    <col min="11782" max="11782" width="8.5703125" style="5" customWidth="1"/>
    <col min="11783" max="11783" width="13.28515625" style="5" customWidth="1"/>
    <col min="11784" max="11784" width="19.140625" style="5" customWidth="1"/>
    <col min="11785" max="11790" width="10" style="5" customWidth="1"/>
    <col min="11791" max="11791" width="12.140625" style="5" customWidth="1"/>
    <col min="11792" max="11793" width="10.28515625" style="5" customWidth="1"/>
    <col min="11794" max="11794" width="13.140625" style="5" customWidth="1"/>
    <col min="11795" max="11798" width="10" style="5" customWidth="1"/>
    <col min="11799" max="11799" width="9.7109375" style="5" customWidth="1"/>
    <col min="11800" max="11801" width="10" style="5" customWidth="1"/>
    <col min="11802" max="11803" width="10.140625" style="5" customWidth="1"/>
    <col min="11804" max="11804" width="3" style="5" customWidth="1"/>
    <col min="11805" max="11808" width="9.140625" style="5" customWidth="1"/>
    <col min="11809" max="11810" width="10.28515625" style="5" customWidth="1"/>
    <col min="11811" max="11812" width="10.7109375" style="5" customWidth="1"/>
    <col min="11813" max="11814" width="9.140625" style="5" customWidth="1"/>
    <col min="11815" max="12032" width="9.140625" style="5"/>
    <col min="12033" max="12033" width="5.85546875" style="5" customWidth="1"/>
    <col min="12034" max="12034" width="49.5703125" style="5" customWidth="1"/>
    <col min="12035" max="12035" width="7.5703125" style="5" customWidth="1"/>
    <col min="12036" max="12036" width="8.5703125" style="5" customWidth="1"/>
    <col min="12037" max="12037" width="6.7109375" style="5" customWidth="1"/>
    <col min="12038" max="12038" width="8.5703125" style="5" customWidth="1"/>
    <col min="12039" max="12039" width="13.28515625" style="5" customWidth="1"/>
    <col min="12040" max="12040" width="19.140625" style="5" customWidth="1"/>
    <col min="12041" max="12046" width="10" style="5" customWidth="1"/>
    <col min="12047" max="12047" width="12.140625" style="5" customWidth="1"/>
    <col min="12048" max="12049" width="10.28515625" style="5" customWidth="1"/>
    <col min="12050" max="12050" width="13.140625" style="5" customWidth="1"/>
    <col min="12051" max="12054" width="10" style="5" customWidth="1"/>
    <col min="12055" max="12055" width="9.7109375" style="5" customWidth="1"/>
    <col min="12056" max="12057" width="10" style="5" customWidth="1"/>
    <col min="12058" max="12059" width="10.140625" style="5" customWidth="1"/>
    <col min="12060" max="12060" width="3" style="5" customWidth="1"/>
    <col min="12061" max="12064" width="9.140625" style="5" customWidth="1"/>
    <col min="12065" max="12066" width="10.28515625" style="5" customWidth="1"/>
    <col min="12067" max="12068" width="10.7109375" style="5" customWidth="1"/>
    <col min="12069" max="12070" width="9.140625" style="5" customWidth="1"/>
    <col min="12071" max="12288" width="9.140625" style="5"/>
    <col min="12289" max="12289" width="5.85546875" style="5" customWidth="1"/>
    <col min="12290" max="12290" width="49.5703125" style="5" customWidth="1"/>
    <col min="12291" max="12291" width="7.5703125" style="5" customWidth="1"/>
    <col min="12292" max="12292" width="8.5703125" style="5" customWidth="1"/>
    <col min="12293" max="12293" width="6.7109375" style="5" customWidth="1"/>
    <col min="12294" max="12294" width="8.5703125" style="5" customWidth="1"/>
    <col min="12295" max="12295" width="13.28515625" style="5" customWidth="1"/>
    <col min="12296" max="12296" width="19.140625" style="5" customWidth="1"/>
    <col min="12297" max="12302" width="10" style="5" customWidth="1"/>
    <col min="12303" max="12303" width="12.140625" style="5" customWidth="1"/>
    <col min="12304" max="12305" width="10.28515625" style="5" customWidth="1"/>
    <col min="12306" max="12306" width="13.140625" style="5" customWidth="1"/>
    <col min="12307" max="12310" width="10" style="5" customWidth="1"/>
    <col min="12311" max="12311" width="9.7109375" style="5" customWidth="1"/>
    <col min="12312" max="12313" width="10" style="5" customWidth="1"/>
    <col min="12314" max="12315" width="10.140625" style="5" customWidth="1"/>
    <col min="12316" max="12316" width="3" style="5" customWidth="1"/>
    <col min="12317" max="12320" width="9.140625" style="5" customWidth="1"/>
    <col min="12321" max="12322" width="10.28515625" style="5" customWidth="1"/>
    <col min="12323" max="12324" width="10.7109375" style="5" customWidth="1"/>
    <col min="12325" max="12326" width="9.140625" style="5" customWidth="1"/>
    <col min="12327" max="12544" width="9.140625" style="5"/>
    <col min="12545" max="12545" width="5.85546875" style="5" customWidth="1"/>
    <col min="12546" max="12546" width="49.5703125" style="5" customWidth="1"/>
    <col min="12547" max="12547" width="7.5703125" style="5" customWidth="1"/>
    <col min="12548" max="12548" width="8.5703125" style="5" customWidth="1"/>
    <col min="12549" max="12549" width="6.7109375" style="5" customWidth="1"/>
    <col min="12550" max="12550" width="8.5703125" style="5" customWidth="1"/>
    <col min="12551" max="12551" width="13.28515625" style="5" customWidth="1"/>
    <col min="12552" max="12552" width="19.140625" style="5" customWidth="1"/>
    <col min="12553" max="12558" width="10" style="5" customWidth="1"/>
    <col min="12559" max="12559" width="12.140625" style="5" customWidth="1"/>
    <col min="12560" max="12561" width="10.28515625" style="5" customWidth="1"/>
    <col min="12562" max="12562" width="13.140625" style="5" customWidth="1"/>
    <col min="12563" max="12566" width="10" style="5" customWidth="1"/>
    <col min="12567" max="12567" width="9.7109375" style="5" customWidth="1"/>
    <col min="12568" max="12569" width="10" style="5" customWidth="1"/>
    <col min="12570" max="12571" width="10.140625" style="5" customWidth="1"/>
    <col min="12572" max="12572" width="3" style="5" customWidth="1"/>
    <col min="12573" max="12576" width="9.140625" style="5" customWidth="1"/>
    <col min="12577" max="12578" width="10.28515625" style="5" customWidth="1"/>
    <col min="12579" max="12580" width="10.7109375" style="5" customWidth="1"/>
    <col min="12581" max="12582" width="9.140625" style="5" customWidth="1"/>
    <col min="12583" max="12800" width="9.140625" style="5"/>
    <col min="12801" max="12801" width="5.85546875" style="5" customWidth="1"/>
    <col min="12802" max="12802" width="49.5703125" style="5" customWidth="1"/>
    <col min="12803" max="12803" width="7.5703125" style="5" customWidth="1"/>
    <col min="12804" max="12804" width="8.5703125" style="5" customWidth="1"/>
    <col min="12805" max="12805" width="6.7109375" style="5" customWidth="1"/>
    <col min="12806" max="12806" width="8.5703125" style="5" customWidth="1"/>
    <col min="12807" max="12807" width="13.28515625" style="5" customWidth="1"/>
    <col min="12808" max="12808" width="19.140625" style="5" customWidth="1"/>
    <col min="12809" max="12814" width="10" style="5" customWidth="1"/>
    <col min="12815" max="12815" width="12.140625" style="5" customWidth="1"/>
    <col min="12816" max="12817" width="10.28515625" style="5" customWidth="1"/>
    <col min="12818" max="12818" width="13.140625" style="5" customWidth="1"/>
    <col min="12819" max="12822" width="10" style="5" customWidth="1"/>
    <col min="12823" max="12823" width="9.7109375" style="5" customWidth="1"/>
    <col min="12824" max="12825" width="10" style="5" customWidth="1"/>
    <col min="12826" max="12827" width="10.140625" style="5" customWidth="1"/>
    <col min="12828" max="12828" width="3" style="5" customWidth="1"/>
    <col min="12829" max="12832" width="9.140625" style="5" customWidth="1"/>
    <col min="12833" max="12834" width="10.28515625" style="5" customWidth="1"/>
    <col min="12835" max="12836" width="10.7109375" style="5" customWidth="1"/>
    <col min="12837" max="12838" width="9.140625" style="5" customWidth="1"/>
    <col min="12839" max="13056" width="9.140625" style="5"/>
    <col min="13057" max="13057" width="5.85546875" style="5" customWidth="1"/>
    <col min="13058" max="13058" width="49.5703125" style="5" customWidth="1"/>
    <col min="13059" max="13059" width="7.5703125" style="5" customWidth="1"/>
    <col min="13060" max="13060" width="8.5703125" style="5" customWidth="1"/>
    <col min="13061" max="13061" width="6.7109375" style="5" customWidth="1"/>
    <col min="13062" max="13062" width="8.5703125" style="5" customWidth="1"/>
    <col min="13063" max="13063" width="13.28515625" style="5" customWidth="1"/>
    <col min="13064" max="13064" width="19.140625" style="5" customWidth="1"/>
    <col min="13065" max="13070" width="10" style="5" customWidth="1"/>
    <col min="13071" max="13071" width="12.140625" style="5" customWidth="1"/>
    <col min="13072" max="13073" width="10.28515625" style="5" customWidth="1"/>
    <col min="13074" max="13074" width="13.140625" style="5" customWidth="1"/>
    <col min="13075" max="13078" width="10" style="5" customWidth="1"/>
    <col min="13079" max="13079" width="9.7109375" style="5" customWidth="1"/>
    <col min="13080" max="13081" width="10" style="5" customWidth="1"/>
    <col min="13082" max="13083" width="10.140625" style="5" customWidth="1"/>
    <col min="13084" max="13084" width="3" style="5" customWidth="1"/>
    <col min="13085" max="13088" width="9.140625" style="5" customWidth="1"/>
    <col min="13089" max="13090" width="10.28515625" style="5" customWidth="1"/>
    <col min="13091" max="13092" width="10.7109375" style="5" customWidth="1"/>
    <col min="13093" max="13094" width="9.140625" style="5" customWidth="1"/>
    <col min="13095" max="13312" width="9.140625" style="5"/>
    <col min="13313" max="13313" width="5.85546875" style="5" customWidth="1"/>
    <col min="13314" max="13314" width="49.5703125" style="5" customWidth="1"/>
    <col min="13315" max="13315" width="7.5703125" style="5" customWidth="1"/>
    <col min="13316" max="13316" width="8.5703125" style="5" customWidth="1"/>
    <col min="13317" max="13317" width="6.7109375" style="5" customWidth="1"/>
    <col min="13318" max="13318" width="8.5703125" style="5" customWidth="1"/>
    <col min="13319" max="13319" width="13.28515625" style="5" customWidth="1"/>
    <col min="13320" max="13320" width="19.140625" style="5" customWidth="1"/>
    <col min="13321" max="13326" width="10" style="5" customWidth="1"/>
    <col min="13327" max="13327" width="12.140625" style="5" customWidth="1"/>
    <col min="13328" max="13329" width="10.28515625" style="5" customWidth="1"/>
    <col min="13330" max="13330" width="13.140625" style="5" customWidth="1"/>
    <col min="13331" max="13334" width="10" style="5" customWidth="1"/>
    <col min="13335" max="13335" width="9.7109375" style="5" customWidth="1"/>
    <col min="13336" max="13337" width="10" style="5" customWidth="1"/>
    <col min="13338" max="13339" width="10.140625" style="5" customWidth="1"/>
    <col min="13340" max="13340" width="3" style="5" customWidth="1"/>
    <col min="13341" max="13344" width="9.140625" style="5" customWidth="1"/>
    <col min="13345" max="13346" width="10.28515625" style="5" customWidth="1"/>
    <col min="13347" max="13348" width="10.7109375" style="5" customWidth="1"/>
    <col min="13349" max="13350" width="9.140625" style="5" customWidth="1"/>
    <col min="13351" max="13568" width="9.140625" style="5"/>
    <col min="13569" max="13569" width="5.85546875" style="5" customWidth="1"/>
    <col min="13570" max="13570" width="49.5703125" style="5" customWidth="1"/>
    <col min="13571" max="13571" width="7.5703125" style="5" customWidth="1"/>
    <col min="13572" max="13572" width="8.5703125" style="5" customWidth="1"/>
    <col min="13573" max="13573" width="6.7109375" style="5" customWidth="1"/>
    <col min="13574" max="13574" width="8.5703125" style="5" customWidth="1"/>
    <col min="13575" max="13575" width="13.28515625" style="5" customWidth="1"/>
    <col min="13576" max="13576" width="19.140625" style="5" customWidth="1"/>
    <col min="13577" max="13582" width="10" style="5" customWidth="1"/>
    <col min="13583" max="13583" width="12.140625" style="5" customWidth="1"/>
    <col min="13584" max="13585" width="10.28515625" style="5" customWidth="1"/>
    <col min="13586" max="13586" width="13.140625" style="5" customWidth="1"/>
    <col min="13587" max="13590" width="10" style="5" customWidth="1"/>
    <col min="13591" max="13591" width="9.7109375" style="5" customWidth="1"/>
    <col min="13592" max="13593" width="10" style="5" customWidth="1"/>
    <col min="13594" max="13595" width="10.140625" style="5" customWidth="1"/>
    <col min="13596" max="13596" width="3" style="5" customWidth="1"/>
    <col min="13597" max="13600" width="9.140625" style="5" customWidth="1"/>
    <col min="13601" max="13602" width="10.28515625" style="5" customWidth="1"/>
    <col min="13603" max="13604" width="10.7109375" style="5" customWidth="1"/>
    <col min="13605" max="13606" width="9.140625" style="5" customWidth="1"/>
    <col min="13607" max="13824" width="9.140625" style="5"/>
    <col min="13825" max="13825" width="5.85546875" style="5" customWidth="1"/>
    <col min="13826" max="13826" width="49.5703125" style="5" customWidth="1"/>
    <col min="13827" max="13827" width="7.5703125" style="5" customWidth="1"/>
    <col min="13828" max="13828" width="8.5703125" style="5" customWidth="1"/>
    <col min="13829" max="13829" width="6.7109375" style="5" customWidth="1"/>
    <col min="13830" max="13830" width="8.5703125" style="5" customWidth="1"/>
    <col min="13831" max="13831" width="13.28515625" style="5" customWidth="1"/>
    <col min="13832" max="13832" width="19.140625" style="5" customWidth="1"/>
    <col min="13833" max="13838" width="10" style="5" customWidth="1"/>
    <col min="13839" max="13839" width="12.140625" style="5" customWidth="1"/>
    <col min="13840" max="13841" width="10.28515625" style="5" customWidth="1"/>
    <col min="13842" max="13842" width="13.140625" style="5" customWidth="1"/>
    <col min="13843" max="13846" width="10" style="5" customWidth="1"/>
    <col min="13847" max="13847" width="9.7109375" style="5" customWidth="1"/>
    <col min="13848" max="13849" width="10" style="5" customWidth="1"/>
    <col min="13850" max="13851" width="10.140625" style="5" customWidth="1"/>
    <col min="13852" max="13852" width="3" style="5" customWidth="1"/>
    <col min="13853" max="13856" width="9.140625" style="5" customWidth="1"/>
    <col min="13857" max="13858" width="10.28515625" style="5" customWidth="1"/>
    <col min="13859" max="13860" width="10.7109375" style="5" customWidth="1"/>
    <col min="13861" max="13862" width="9.140625" style="5" customWidth="1"/>
    <col min="13863" max="14080" width="9.140625" style="5"/>
    <col min="14081" max="14081" width="5.85546875" style="5" customWidth="1"/>
    <col min="14082" max="14082" width="49.5703125" style="5" customWidth="1"/>
    <col min="14083" max="14083" width="7.5703125" style="5" customWidth="1"/>
    <col min="14084" max="14084" width="8.5703125" style="5" customWidth="1"/>
    <col min="14085" max="14085" width="6.7109375" style="5" customWidth="1"/>
    <col min="14086" max="14086" width="8.5703125" style="5" customWidth="1"/>
    <col min="14087" max="14087" width="13.28515625" style="5" customWidth="1"/>
    <col min="14088" max="14088" width="19.140625" style="5" customWidth="1"/>
    <col min="14089" max="14094" width="10" style="5" customWidth="1"/>
    <col min="14095" max="14095" width="12.140625" style="5" customWidth="1"/>
    <col min="14096" max="14097" width="10.28515625" style="5" customWidth="1"/>
    <col min="14098" max="14098" width="13.140625" style="5" customWidth="1"/>
    <col min="14099" max="14102" width="10" style="5" customWidth="1"/>
    <col min="14103" max="14103" width="9.7109375" style="5" customWidth="1"/>
    <col min="14104" max="14105" width="10" style="5" customWidth="1"/>
    <col min="14106" max="14107" width="10.140625" style="5" customWidth="1"/>
    <col min="14108" max="14108" width="3" style="5" customWidth="1"/>
    <col min="14109" max="14112" width="9.140625" style="5" customWidth="1"/>
    <col min="14113" max="14114" width="10.28515625" style="5" customWidth="1"/>
    <col min="14115" max="14116" width="10.7109375" style="5" customWidth="1"/>
    <col min="14117" max="14118" width="9.140625" style="5" customWidth="1"/>
    <col min="14119" max="14336" width="9.140625" style="5"/>
    <col min="14337" max="14337" width="5.85546875" style="5" customWidth="1"/>
    <col min="14338" max="14338" width="49.5703125" style="5" customWidth="1"/>
    <col min="14339" max="14339" width="7.5703125" style="5" customWidth="1"/>
    <col min="14340" max="14340" width="8.5703125" style="5" customWidth="1"/>
    <col min="14341" max="14341" width="6.7109375" style="5" customWidth="1"/>
    <col min="14342" max="14342" width="8.5703125" style="5" customWidth="1"/>
    <col min="14343" max="14343" width="13.28515625" style="5" customWidth="1"/>
    <col min="14344" max="14344" width="19.140625" style="5" customWidth="1"/>
    <col min="14345" max="14350" width="10" style="5" customWidth="1"/>
    <col min="14351" max="14351" width="12.140625" style="5" customWidth="1"/>
    <col min="14352" max="14353" width="10.28515625" style="5" customWidth="1"/>
    <col min="14354" max="14354" width="13.140625" style="5" customWidth="1"/>
    <col min="14355" max="14358" width="10" style="5" customWidth="1"/>
    <col min="14359" max="14359" width="9.7109375" style="5" customWidth="1"/>
    <col min="14360" max="14361" width="10" style="5" customWidth="1"/>
    <col min="14362" max="14363" width="10.140625" style="5" customWidth="1"/>
    <col min="14364" max="14364" width="3" style="5" customWidth="1"/>
    <col min="14365" max="14368" width="9.140625" style="5" customWidth="1"/>
    <col min="14369" max="14370" width="10.28515625" style="5" customWidth="1"/>
    <col min="14371" max="14372" width="10.7109375" style="5" customWidth="1"/>
    <col min="14373" max="14374" width="9.140625" style="5" customWidth="1"/>
    <col min="14375" max="14592" width="9.140625" style="5"/>
    <col min="14593" max="14593" width="5.85546875" style="5" customWidth="1"/>
    <col min="14594" max="14594" width="49.5703125" style="5" customWidth="1"/>
    <col min="14595" max="14595" width="7.5703125" style="5" customWidth="1"/>
    <col min="14596" max="14596" width="8.5703125" style="5" customWidth="1"/>
    <col min="14597" max="14597" width="6.7109375" style="5" customWidth="1"/>
    <col min="14598" max="14598" width="8.5703125" style="5" customWidth="1"/>
    <col min="14599" max="14599" width="13.28515625" style="5" customWidth="1"/>
    <col min="14600" max="14600" width="19.140625" style="5" customWidth="1"/>
    <col min="14601" max="14606" width="10" style="5" customWidth="1"/>
    <col min="14607" max="14607" width="12.140625" style="5" customWidth="1"/>
    <col min="14608" max="14609" width="10.28515625" style="5" customWidth="1"/>
    <col min="14610" max="14610" width="13.140625" style="5" customWidth="1"/>
    <col min="14611" max="14614" width="10" style="5" customWidth="1"/>
    <col min="14615" max="14615" width="9.7109375" style="5" customWidth="1"/>
    <col min="14616" max="14617" width="10" style="5" customWidth="1"/>
    <col min="14618" max="14619" width="10.140625" style="5" customWidth="1"/>
    <col min="14620" max="14620" width="3" style="5" customWidth="1"/>
    <col min="14621" max="14624" width="9.140625" style="5" customWidth="1"/>
    <col min="14625" max="14626" width="10.28515625" style="5" customWidth="1"/>
    <col min="14627" max="14628" width="10.7109375" style="5" customWidth="1"/>
    <col min="14629" max="14630" width="9.140625" style="5" customWidth="1"/>
    <col min="14631" max="14848" width="9.140625" style="5"/>
    <col min="14849" max="14849" width="5.85546875" style="5" customWidth="1"/>
    <col min="14850" max="14850" width="49.5703125" style="5" customWidth="1"/>
    <col min="14851" max="14851" width="7.5703125" style="5" customWidth="1"/>
    <col min="14852" max="14852" width="8.5703125" style="5" customWidth="1"/>
    <col min="14853" max="14853" width="6.7109375" style="5" customWidth="1"/>
    <col min="14854" max="14854" width="8.5703125" style="5" customWidth="1"/>
    <col min="14855" max="14855" width="13.28515625" style="5" customWidth="1"/>
    <col min="14856" max="14856" width="19.140625" style="5" customWidth="1"/>
    <col min="14857" max="14862" width="10" style="5" customWidth="1"/>
    <col min="14863" max="14863" width="12.140625" style="5" customWidth="1"/>
    <col min="14864" max="14865" width="10.28515625" style="5" customWidth="1"/>
    <col min="14866" max="14866" width="13.140625" style="5" customWidth="1"/>
    <col min="14867" max="14870" width="10" style="5" customWidth="1"/>
    <col min="14871" max="14871" width="9.7109375" style="5" customWidth="1"/>
    <col min="14872" max="14873" width="10" style="5" customWidth="1"/>
    <col min="14874" max="14875" width="10.140625" style="5" customWidth="1"/>
    <col min="14876" max="14876" width="3" style="5" customWidth="1"/>
    <col min="14877" max="14880" width="9.140625" style="5" customWidth="1"/>
    <col min="14881" max="14882" width="10.28515625" style="5" customWidth="1"/>
    <col min="14883" max="14884" width="10.7109375" style="5" customWidth="1"/>
    <col min="14885" max="14886" width="9.140625" style="5" customWidth="1"/>
    <col min="14887" max="15104" width="9.140625" style="5"/>
    <col min="15105" max="15105" width="5.85546875" style="5" customWidth="1"/>
    <col min="15106" max="15106" width="49.5703125" style="5" customWidth="1"/>
    <col min="15107" max="15107" width="7.5703125" style="5" customWidth="1"/>
    <col min="15108" max="15108" width="8.5703125" style="5" customWidth="1"/>
    <col min="15109" max="15109" width="6.7109375" style="5" customWidth="1"/>
    <col min="15110" max="15110" width="8.5703125" style="5" customWidth="1"/>
    <col min="15111" max="15111" width="13.28515625" style="5" customWidth="1"/>
    <col min="15112" max="15112" width="19.140625" style="5" customWidth="1"/>
    <col min="15113" max="15118" width="10" style="5" customWidth="1"/>
    <col min="15119" max="15119" width="12.140625" style="5" customWidth="1"/>
    <col min="15120" max="15121" width="10.28515625" style="5" customWidth="1"/>
    <col min="15122" max="15122" width="13.140625" style="5" customWidth="1"/>
    <col min="15123" max="15126" width="10" style="5" customWidth="1"/>
    <col min="15127" max="15127" width="9.7109375" style="5" customWidth="1"/>
    <col min="15128" max="15129" width="10" style="5" customWidth="1"/>
    <col min="15130" max="15131" width="10.140625" style="5" customWidth="1"/>
    <col min="15132" max="15132" width="3" style="5" customWidth="1"/>
    <col min="15133" max="15136" width="9.140625" style="5" customWidth="1"/>
    <col min="15137" max="15138" width="10.28515625" style="5" customWidth="1"/>
    <col min="15139" max="15140" width="10.7109375" style="5" customWidth="1"/>
    <col min="15141" max="15142" width="9.140625" style="5" customWidth="1"/>
    <col min="15143" max="15360" width="9.140625" style="5"/>
    <col min="15361" max="15361" width="5.85546875" style="5" customWidth="1"/>
    <col min="15362" max="15362" width="49.5703125" style="5" customWidth="1"/>
    <col min="15363" max="15363" width="7.5703125" style="5" customWidth="1"/>
    <col min="15364" max="15364" width="8.5703125" style="5" customWidth="1"/>
    <col min="15365" max="15365" width="6.7109375" style="5" customWidth="1"/>
    <col min="15366" max="15366" width="8.5703125" style="5" customWidth="1"/>
    <col min="15367" max="15367" width="13.28515625" style="5" customWidth="1"/>
    <col min="15368" max="15368" width="19.140625" style="5" customWidth="1"/>
    <col min="15369" max="15374" width="10" style="5" customWidth="1"/>
    <col min="15375" max="15375" width="12.140625" style="5" customWidth="1"/>
    <col min="15376" max="15377" width="10.28515625" style="5" customWidth="1"/>
    <col min="15378" max="15378" width="13.140625" style="5" customWidth="1"/>
    <col min="15379" max="15382" width="10" style="5" customWidth="1"/>
    <col min="15383" max="15383" width="9.7109375" style="5" customWidth="1"/>
    <col min="15384" max="15385" width="10" style="5" customWidth="1"/>
    <col min="15386" max="15387" width="10.140625" style="5" customWidth="1"/>
    <col min="15388" max="15388" width="3" style="5" customWidth="1"/>
    <col min="15389" max="15392" width="9.140625" style="5" customWidth="1"/>
    <col min="15393" max="15394" width="10.28515625" style="5" customWidth="1"/>
    <col min="15395" max="15396" width="10.7109375" style="5" customWidth="1"/>
    <col min="15397" max="15398" width="9.140625" style="5" customWidth="1"/>
    <col min="15399" max="15616" width="9.140625" style="5"/>
    <col min="15617" max="15617" width="5.85546875" style="5" customWidth="1"/>
    <col min="15618" max="15618" width="49.5703125" style="5" customWidth="1"/>
    <col min="15619" max="15619" width="7.5703125" style="5" customWidth="1"/>
    <col min="15620" max="15620" width="8.5703125" style="5" customWidth="1"/>
    <col min="15621" max="15621" width="6.7109375" style="5" customWidth="1"/>
    <col min="15622" max="15622" width="8.5703125" style="5" customWidth="1"/>
    <col min="15623" max="15623" width="13.28515625" style="5" customWidth="1"/>
    <col min="15624" max="15624" width="19.140625" style="5" customWidth="1"/>
    <col min="15625" max="15630" width="10" style="5" customWidth="1"/>
    <col min="15631" max="15631" width="12.140625" style="5" customWidth="1"/>
    <col min="15632" max="15633" width="10.28515625" style="5" customWidth="1"/>
    <col min="15634" max="15634" width="13.140625" style="5" customWidth="1"/>
    <col min="15635" max="15638" width="10" style="5" customWidth="1"/>
    <col min="15639" max="15639" width="9.7109375" style="5" customWidth="1"/>
    <col min="15640" max="15641" width="10" style="5" customWidth="1"/>
    <col min="15642" max="15643" width="10.140625" style="5" customWidth="1"/>
    <col min="15644" max="15644" width="3" style="5" customWidth="1"/>
    <col min="15645" max="15648" width="9.140625" style="5" customWidth="1"/>
    <col min="15649" max="15650" width="10.28515625" style="5" customWidth="1"/>
    <col min="15651" max="15652" width="10.7109375" style="5" customWidth="1"/>
    <col min="15653" max="15654" width="9.140625" style="5" customWidth="1"/>
    <col min="15655" max="15872" width="9.140625" style="5"/>
    <col min="15873" max="15873" width="5.85546875" style="5" customWidth="1"/>
    <col min="15874" max="15874" width="49.5703125" style="5" customWidth="1"/>
    <col min="15875" max="15875" width="7.5703125" style="5" customWidth="1"/>
    <col min="15876" max="15876" width="8.5703125" style="5" customWidth="1"/>
    <col min="15877" max="15877" width="6.7109375" style="5" customWidth="1"/>
    <col min="15878" max="15878" width="8.5703125" style="5" customWidth="1"/>
    <col min="15879" max="15879" width="13.28515625" style="5" customWidth="1"/>
    <col min="15880" max="15880" width="19.140625" style="5" customWidth="1"/>
    <col min="15881" max="15886" width="10" style="5" customWidth="1"/>
    <col min="15887" max="15887" width="12.140625" style="5" customWidth="1"/>
    <col min="15888" max="15889" width="10.28515625" style="5" customWidth="1"/>
    <col min="15890" max="15890" width="13.140625" style="5" customWidth="1"/>
    <col min="15891" max="15894" width="10" style="5" customWidth="1"/>
    <col min="15895" max="15895" width="9.7109375" style="5" customWidth="1"/>
    <col min="15896" max="15897" width="10" style="5" customWidth="1"/>
    <col min="15898" max="15899" width="10.140625" style="5" customWidth="1"/>
    <col min="15900" max="15900" width="3" style="5" customWidth="1"/>
    <col min="15901" max="15904" width="9.140625" style="5" customWidth="1"/>
    <col min="15905" max="15906" width="10.28515625" style="5" customWidth="1"/>
    <col min="15907" max="15908" width="10.7109375" style="5" customWidth="1"/>
    <col min="15909" max="15910" width="9.140625" style="5" customWidth="1"/>
    <col min="15911" max="16128" width="9.140625" style="5"/>
    <col min="16129" max="16129" width="5.85546875" style="5" customWidth="1"/>
    <col min="16130" max="16130" width="49.5703125" style="5" customWidth="1"/>
    <col min="16131" max="16131" width="7.5703125" style="5" customWidth="1"/>
    <col min="16132" max="16132" width="8.5703125" style="5" customWidth="1"/>
    <col min="16133" max="16133" width="6.7109375" style="5" customWidth="1"/>
    <col min="16134" max="16134" width="8.5703125" style="5" customWidth="1"/>
    <col min="16135" max="16135" width="13.28515625" style="5" customWidth="1"/>
    <col min="16136" max="16136" width="19.140625" style="5" customWidth="1"/>
    <col min="16137" max="16142" width="10" style="5" customWidth="1"/>
    <col min="16143" max="16143" width="12.140625" style="5" customWidth="1"/>
    <col min="16144" max="16145" width="10.28515625" style="5" customWidth="1"/>
    <col min="16146" max="16146" width="13.140625" style="5" customWidth="1"/>
    <col min="16147" max="16150" width="10" style="5" customWidth="1"/>
    <col min="16151" max="16151" width="9.7109375" style="5" customWidth="1"/>
    <col min="16152" max="16153" width="10" style="5" customWidth="1"/>
    <col min="16154" max="16155" width="10.140625" style="5" customWidth="1"/>
    <col min="16156" max="16156" width="3" style="5" customWidth="1"/>
    <col min="16157" max="16160" width="9.140625" style="5" customWidth="1"/>
    <col min="16161" max="16162" width="10.28515625" style="5" customWidth="1"/>
    <col min="16163" max="16164" width="10.7109375" style="5" customWidth="1"/>
    <col min="16165" max="16166" width="9.140625" style="5" customWidth="1"/>
    <col min="16167" max="16384" width="9.140625" style="5"/>
  </cols>
  <sheetData>
    <row r="1" spans="1:38">
      <c r="A1" s="152" t="s">
        <v>160</v>
      </c>
      <c r="B1" s="152"/>
      <c r="C1" s="153"/>
      <c r="D1" s="153"/>
      <c r="E1" s="153"/>
      <c r="F1" s="153"/>
      <c r="G1" s="154"/>
      <c r="H1" s="154"/>
      <c r="I1" s="108"/>
      <c r="J1" s="108"/>
      <c r="P1" s="108"/>
      <c r="Q1" s="108"/>
      <c r="Z1" s="108"/>
      <c r="AA1" s="108"/>
    </row>
    <row r="2" spans="1:38">
      <c r="A2" s="14" t="s">
        <v>161</v>
      </c>
      <c r="C2" s="153"/>
      <c r="D2" s="153"/>
      <c r="E2" s="153"/>
      <c r="F2" s="153"/>
      <c r="G2" s="153"/>
      <c r="H2" s="153"/>
    </row>
    <row r="3" spans="1:38">
      <c r="A3" s="155" t="s">
        <v>157</v>
      </c>
      <c r="C3" s="153"/>
      <c r="D3" s="153"/>
      <c r="E3" s="153"/>
      <c r="F3" s="153"/>
      <c r="G3" s="153"/>
      <c r="H3" s="153"/>
    </row>
    <row r="4" spans="1:38">
      <c r="A4" s="155" t="s">
        <v>247</v>
      </c>
      <c r="C4" s="153"/>
      <c r="D4" s="153"/>
      <c r="E4" s="153"/>
      <c r="F4" s="153"/>
      <c r="G4" s="153"/>
      <c r="H4" s="153"/>
    </row>
    <row r="5" spans="1:38">
      <c r="A5" s="153"/>
      <c r="B5" s="153"/>
      <c r="C5" s="154"/>
      <c r="D5" s="153"/>
      <c r="E5" s="153"/>
      <c r="F5" s="153"/>
      <c r="G5" s="153"/>
      <c r="H5" s="153"/>
    </row>
    <row r="6" spans="1:38">
      <c r="A6" s="153"/>
      <c r="B6" s="153"/>
      <c r="C6" s="156" t="s">
        <v>162</v>
      </c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C6" s="157" t="s">
        <v>163</v>
      </c>
      <c r="AD6" s="157"/>
      <c r="AE6" s="157"/>
      <c r="AF6" s="157"/>
      <c r="AG6" s="157"/>
      <c r="AH6" s="157"/>
      <c r="AI6" s="157"/>
      <c r="AJ6" s="157"/>
      <c r="AK6" s="157"/>
      <c r="AL6" s="157"/>
    </row>
    <row r="7" spans="1:38" ht="15.75" thickBot="1">
      <c r="A7" s="153"/>
      <c r="B7" s="153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C7" s="159"/>
      <c r="AD7" s="159"/>
      <c r="AE7" s="159"/>
      <c r="AF7" s="159"/>
      <c r="AG7" s="159"/>
      <c r="AH7" s="159"/>
      <c r="AI7" s="159"/>
      <c r="AJ7" s="159"/>
      <c r="AK7" s="159"/>
      <c r="AL7" s="159"/>
    </row>
    <row r="8" spans="1:38" s="165" customFormat="1">
      <c r="A8" s="160" t="s">
        <v>164</v>
      </c>
      <c r="B8" s="161" t="s">
        <v>165</v>
      </c>
      <c r="C8" s="162" t="s">
        <v>166</v>
      </c>
      <c r="D8" s="163"/>
      <c r="E8" s="163"/>
      <c r="F8" s="163"/>
      <c r="G8" s="163"/>
      <c r="H8" s="164" t="s">
        <v>167</v>
      </c>
      <c r="I8" s="163" t="s">
        <v>168</v>
      </c>
      <c r="J8" s="163"/>
      <c r="K8" s="163" t="s">
        <v>169</v>
      </c>
      <c r="L8" s="163"/>
      <c r="M8" s="163"/>
      <c r="N8" s="163"/>
      <c r="O8" s="163"/>
      <c r="P8" s="163" t="s">
        <v>170</v>
      </c>
      <c r="Q8" s="163"/>
      <c r="R8" s="163" t="s">
        <v>171</v>
      </c>
      <c r="S8" s="163"/>
      <c r="T8" s="163"/>
      <c r="U8" s="163"/>
      <c r="V8" s="163"/>
      <c r="W8" s="163"/>
      <c r="X8" s="163"/>
      <c r="Y8" s="163"/>
      <c r="Z8" s="163" t="s">
        <v>172</v>
      </c>
      <c r="AA8" s="161"/>
      <c r="AC8" s="166" t="s">
        <v>168</v>
      </c>
      <c r="AD8" s="163"/>
      <c r="AE8" s="163" t="s">
        <v>169</v>
      </c>
      <c r="AF8" s="163"/>
      <c r="AG8" s="163" t="s">
        <v>173</v>
      </c>
      <c r="AH8" s="163"/>
      <c r="AI8" s="163" t="s">
        <v>174</v>
      </c>
      <c r="AJ8" s="163"/>
      <c r="AK8" s="163" t="s">
        <v>172</v>
      </c>
      <c r="AL8" s="161"/>
    </row>
    <row r="9" spans="1:38" s="165" customFormat="1" ht="38.25">
      <c r="A9" s="167"/>
      <c r="B9" s="168"/>
      <c r="C9" s="169" t="s">
        <v>175</v>
      </c>
      <c r="D9" s="170"/>
      <c r="E9" s="170"/>
      <c r="F9" s="170"/>
      <c r="G9" s="171" t="s">
        <v>176</v>
      </c>
      <c r="H9" s="172"/>
      <c r="I9" s="173" t="s">
        <v>177</v>
      </c>
      <c r="J9" s="173" t="s">
        <v>178</v>
      </c>
      <c r="K9" s="170" t="s">
        <v>177</v>
      </c>
      <c r="L9" s="170"/>
      <c r="M9" s="170"/>
      <c r="N9" s="170"/>
      <c r="O9" s="171" t="s">
        <v>178</v>
      </c>
      <c r="P9" s="173" t="s">
        <v>179</v>
      </c>
      <c r="Q9" s="173" t="s">
        <v>180</v>
      </c>
      <c r="R9" s="170" t="s">
        <v>181</v>
      </c>
      <c r="S9" s="170"/>
      <c r="T9" s="170"/>
      <c r="U9" s="170"/>
      <c r="V9" s="170" t="s">
        <v>182</v>
      </c>
      <c r="W9" s="170"/>
      <c r="X9" s="170"/>
      <c r="Y9" s="170"/>
      <c r="Z9" s="173" t="s">
        <v>183</v>
      </c>
      <c r="AA9" s="174" t="s">
        <v>184</v>
      </c>
      <c r="AC9" s="175" t="s">
        <v>177</v>
      </c>
      <c r="AD9" s="173" t="s">
        <v>178</v>
      </c>
      <c r="AE9" s="173" t="s">
        <v>177</v>
      </c>
      <c r="AF9" s="173" t="s">
        <v>178</v>
      </c>
      <c r="AG9" s="173" t="s">
        <v>179</v>
      </c>
      <c r="AH9" s="173" t="s">
        <v>180</v>
      </c>
      <c r="AI9" s="173" t="s">
        <v>181</v>
      </c>
      <c r="AJ9" s="173" t="s">
        <v>182</v>
      </c>
      <c r="AK9" s="173" t="s">
        <v>183</v>
      </c>
      <c r="AL9" s="174" t="s">
        <v>184</v>
      </c>
    </row>
    <row r="10" spans="1:38" s="165" customFormat="1" ht="81" thickBot="1">
      <c r="A10" s="176"/>
      <c r="B10" s="177"/>
      <c r="C10" s="178" t="s">
        <v>185</v>
      </c>
      <c r="D10" s="179" t="s">
        <v>186</v>
      </c>
      <c r="E10" s="179" t="s">
        <v>187</v>
      </c>
      <c r="F10" s="179" t="s">
        <v>188</v>
      </c>
      <c r="G10" s="179" t="s">
        <v>188</v>
      </c>
      <c r="H10" s="180"/>
      <c r="I10" s="181"/>
      <c r="J10" s="181"/>
      <c r="K10" s="179" t="s">
        <v>185</v>
      </c>
      <c r="L10" s="179" t="s">
        <v>186</v>
      </c>
      <c r="M10" s="179" t="s">
        <v>187</v>
      </c>
      <c r="N10" s="179" t="s">
        <v>188</v>
      </c>
      <c r="O10" s="179" t="s">
        <v>188</v>
      </c>
      <c r="P10" s="181"/>
      <c r="Q10" s="181"/>
      <c r="R10" s="179" t="s">
        <v>185</v>
      </c>
      <c r="S10" s="179" t="s">
        <v>186</v>
      </c>
      <c r="T10" s="179" t="s">
        <v>187</v>
      </c>
      <c r="U10" s="179" t="s">
        <v>188</v>
      </c>
      <c r="V10" s="179" t="s">
        <v>185</v>
      </c>
      <c r="W10" s="179" t="s">
        <v>186</v>
      </c>
      <c r="X10" s="179" t="s">
        <v>187</v>
      </c>
      <c r="Y10" s="179" t="s">
        <v>188</v>
      </c>
      <c r="Z10" s="181"/>
      <c r="AA10" s="182"/>
      <c r="AC10" s="183"/>
      <c r="AD10" s="181"/>
      <c r="AE10" s="181"/>
      <c r="AF10" s="181"/>
      <c r="AG10" s="181"/>
      <c r="AH10" s="181"/>
      <c r="AI10" s="181"/>
      <c r="AJ10" s="181"/>
      <c r="AK10" s="181"/>
      <c r="AL10" s="182"/>
    </row>
    <row r="11" spans="1:38" s="165" customFormat="1" ht="15.75" thickBot="1">
      <c r="A11" s="184" t="s">
        <v>189</v>
      </c>
      <c r="B11" s="185" t="s">
        <v>190</v>
      </c>
      <c r="C11" s="186">
        <f t="shared" ref="C11:AL11" si="0">SUM(C12:C15)</f>
        <v>127</v>
      </c>
      <c r="D11" s="187">
        <f t="shared" si="0"/>
        <v>0</v>
      </c>
      <c r="E11" s="187">
        <f t="shared" si="0"/>
        <v>0</v>
      </c>
      <c r="F11" s="187">
        <f t="shared" si="0"/>
        <v>127</v>
      </c>
      <c r="G11" s="187">
        <f t="shared" si="0"/>
        <v>102</v>
      </c>
      <c r="H11" s="188"/>
      <c r="I11" s="187">
        <f t="shared" si="0"/>
        <v>54815.88</v>
      </c>
      <c r="J11" s="187">
        <f t="shared" si="0"/>
        <v>51809</v>
      </c>
      <c r="K11" s="187">
        <f t="shared" si="0"/>
        <v>54815.88</v>
      </c>
      <c r="L11" s="187">
        <f t="shared" si="0"/>
        <v>0</v>
      </c>
      <c r="M11" s="187">
        <f t="shared" si="0"/>
        <v>0</v>
      </c>
      <c r="N11" s="189">
        <f>SUM(N12:N15)</f>
        <v>54815.88</v>
      </c>
      <c r="O11" s="187">
        <f t="shared" si="0"/>
        <v>0</v>
      </c>
      <c r="P11" s="187">
        <f t="shared" si="0"/>
        <v>51356.59</v>
      </c>
      <c r="Q11" s="187">
        <f t="shared" si="0"/>
        <v>2871.9999565374965</v>
      </c>
      <c r="R11" s="187">
        <f t="shared" si="0"/>
        <v>3000</v>
      </c>
      <c r="S11" s="187">
        <f t="shared" si="0"/>
        <v>0</v>
      </c>
      <c r="T11" s="187">
        <f t="shared" si="0"/>
        <v>0</v>
      </c>
      <c r="U11" s="190">
        <f t="shared" si="0"/>
        <v>3000</v>
      </c>
      <c r="V11" s="187">
        <f t="shared" si="0"/>
        <v>3000</v>
      </c>
      <c r="W11" s="187">
        <f t="shared" si="0"/>
        <v>0</v>
      </c>
      <c r="X11" s="187">
        <f t="shared" si="0"/>
        <v>0</v>
      </c>
      <c r="Y11" s="190">
        <f>SUM(Y12:Y15)</f>
        <v>3000</v>
      </c>
      <c r="Z11" s="187">
        <f t="shared" si="0"/>
        <v>3013</v>
      </c>
      <c r="AA11" s="191">
        <f t="shared" si="0"/>
        <v>3013</v>
      </c>
      <c r="AC11" s="192">
        <f t="shared" si="0"/>
        <v>0</v>
      </c>
      <c r="AD11" s="187">
        <f t="shared" si="0"/>
        <v>0</v>
      </c>
      <c r="AE11" s="187">
        <f t="shared" si="0"/>
        <v>0</v>
      </c>
      <c r="AF11" s="187">
        <f t="shared" si="0"/>
        <v>0</v>
      </c>
      <c r="AG11" s="187">
        <f t="shared" si="0"/>
        <v>0</v>
      </c>
      <c r="AH11" s="187">
        <f t="shared" si="0"/>
        <v>0</v>
      </c>
      <c r="AI11" s="187">
        <f t="shared" si="0"/>
        <v>0</v>
      </c>
      <c r="AJ11" s="187">
        <f t="shared" si="0"/>
        <v>0</v>
      </c>
      <c r="AK11" s="187">
        <f t="shared" si="0"/>
        <v>0</v>
      </c>
      <c r="AL11" s="191">
        <f t="shared" si="0"/>
        <v>0</v>
      </c>
    </row>
    <row r="12" spans="1:38" s="199" customFormat="1">
      <c r="A12" s="193"/>
      <c r="B12" s="194" t="s">
        <v>191</v>
      </c>
      <c r="C12" s="324">
        <v>127</v>
      </c>
      <c r="D12" s="327">
        <v>0</v>
      </c>
      <c r="E12" s="327">
        <v>0</v>
      </c>
      <c r="F12" s="328">
        <f>SUM(C12:E12)</f>
        <v>127</v>
      </c>
      <c r="G12" s="327">
        <v>102</v>
      </c>
      <c r="H12" s="195"/>
      <c r="I12" s="331">
        <v>54815.88</v>
      </c>
      <c r="J12" s="331">
        <v>51809</v>
      </c>
      <c r="K12" s="327">
        <v>54815.88</v>
      </c>
      <c r="L12" s="327">
        <v>0</v>
      </c>
      <c r="M12" s="327">
        <v>0</v>
      </c>
      <c r="N12" s="329">
        <f>SUM(K12:M12)</f>
        <v>54815.88</v>
      </c>
      <c r="O12" s="327"/>
      <c r="P12" s="327">
        <v>51356.59</v>
      </c>
      <c r="Q12" s="327">
        <v>2871.9999565374965</v>
      </c>
      <c r="R12" s="327">
        <v>3000</v>
      </c>
      <c r="S12" s="327"/>
      <c r="T12" s="327"/>
      <c r="U12" s="328">
        <f>SUM(R12:T12)</f>
        <v>3000</v>
      </c>
      <c r="V12" s="196">
        <f t="shared" ref="V12:X16" si="1">R12</f>
        <v>3000</v>
      </c>
      <c r="W12" s="196">
        <f t="shared" si="1"/>
        <v>0</v>
      </c>
      <c r="X12" s="196">
        <f t="shared" si="1"/>
        <v>0</v>
      </c>
      <c r="Y12" s="197">
        <f>SUM(V12:X12)</f>
        <v>3000</v>
      </c>
      <c r="Z12" s="332">
        <v>3013</v>
      </c>
      <c r="AA12" s="333">
        <v>3013</v>
      </c>
      <c r="AC12" s="200"/>
      <c r="AD12" s="196"/>
      <c r="AE12" s="196"/>
      <c r="AF12" s="196"/>
      <c r="AG12" s="196"/>
      <c r="AH12" s="196"/>
      <c r="AI12" s="196"/>
      <c r="AJ12" s="196"/>
      <c r="AK12" s="196"/>
      <c r="AL12" s="201"/>
    </row>
    <row r="13" spans="1:38">
      <c r="A13" s="202"/>
      <c r="B13" s="203" t="s">
        <v>192</v>
      </c>
      <c r="C13" s="204"/>
      <c r="D13" s="198"/>
      <c r="E13" s="198"/>
      <c r="F13" s="205">
        <f>SUM(C13:E13)</f>
        <v>0</v>
      </c>
      <c r="G13" s="198">
        <v>0</v>
      </c>
      <c r="H13" s="206"/>
      <c r="I13" s="198">
        <v>0</v>
      </c>
      <c r="J13" s="198">
        <v>0</v>
      </c>
      <c r="K13" s="198"/>
      <c r="L13" s="198"/>
      <c r="M13" s="198"/>
      <c r="N13" s="207">
        <f>SUM(K13:M13)</f>
        <v>0</v>
      </c>
      <c r="O13" s="198"/>
      <c r="P13" s="198">
        <v>0</v>
      </c>
      <c r="Q13" s="198">
        <v>0</v>
      </c>
      <c r="R13" s="198"/>
      <c r="S13" s="198"/>
      <c r="T13" s="198"/>
      <c r="U13" s="205">
        <f>SUM(R13:T13)</f>
        <v>0</v>
      </c>
      <c r="V13" s="196">
        <f t="shared" si="1"/>
        <v>0</v>
      </c>
      <c r="W13" s="196">
        <f t="shared" si="1"/>
        <v>0</v>
      </c>
      <c r="X13" s="196">
        <f t="shared" si="1"/>
        <v>0</v>
      </c>
      <c r="Y13" s="208">
        <f>SUM(V13:X13)</f>
        <v>0</v>
      </c>
      <c r="Z13" s="209">
        <v>0</v>
      </c>
      <c r="AA13" s="210">
        <v>0</v>
      </c>
      <c r="AC13" s="211"/>
      <c r="AD13" s="209"/>
      <c r="AE13" s="209"/>
      <c r="AF13" s="209"/>
      <c r="AG13" s="209"/>
      <c r="AH13" s="209"/>
      <c r="AI13" s="209"/>
      <c r="AJ13" s="209"/>
      <c r="AK13" s="209"/>
      <c r="AL13" s="210"/>
    </row>
    <row r="14" spans="1:38" ht="30">
      <c r="A14" s="202"/>
      <c r="B14" s="203" t="s">
        <v>193</v>
      </c>
      <c r="C14" s="204"/>
      <c r="D14" s="198"/>
      <c r="E14" s="198"/>
      <c r="F14" s="205">
        <f>SUM(C14:E14)</f>
        <v>0</v>
      </c>
      <c r="G14" s="198">
        <v>0</v>
      </c>
      <c r="H14" s="206"/>
      <c r="I14" s="209">
        <v>0</v>
      </c>
      <c r="J14" s="209">
        <v>0</v>
      </c>
      <c r="K14" s="209"/>
      <c r="L14" s="209"/>
      <c r="M14" s="209"/>
      <c r="N14" s="212">
        <f>SUM(K14:M14)</f>
        <v>0</v>
      </c>
      <c r="O14" s="209"/>
      <c r="P14" s="209">
        <v>0</v>
      </c>
      <c r="Q14" s="209">
        <v>0</v>
      </c>
      <c r="R14" s="209"/>
      <c r="S14" s="209"/>
      <c r="T14" s="209"/>
      <c r="U14" s="208">
        <f>SUM(R14:T14)</f>
        <v>0</v>
      </c>
      <c r="V14" s="196">
        <f t="shared" si="1"/>
        <v>0</v>
      </c>
      <c r="W14" s="196">
        <f t="shared" si="1"/>
        <v>0</v>
      </c>
      <c r="X14" s="196">
        <f t="shared" si="1"/>
        <v>0</v>
      </c>
      <c r="Y14" s="208">
        <f>SUM(V14:X14)</f>
        <v>0</v>
      </c>
      <c r="Z14" s="209">
        <v>0</v>
      </c>
      <c r="AA14" s="210">
        <v>0</v>
      </c>
      <c r="AC14" s="211"/>
      <c r="AD14" s="209"/>
      <c r="AE14" s="209"/>
      <c r="AF14" s="209"/>
      <c r="AG14" s="209"/>
      <c r="AH14" s="209"/>
      <c r="AI14" s="209"/>
      <c r="AJ14" s="209"/>
      <c r="AK14" s="209"/>
      <c r="AL14" s="210"/>
    </row>
    <row r="15" spans="1:38" ht="15.75" thickBot="1">
      <c r="A15" s="213"/>
      <c r="B15" s="214" t="s">
        <v>194</v>
      </c>
      <c r="C15" s="215"/>
      <c r="D15" s="216"/>
      <c r="E15" s="216"/>
      <c r="F15" s="217">
        <f>SUM(C15:E15)</f>
        <v>0</v>
      </c>
      <c r="G15" s="216">
        <v>0</v>
      </c>
      <c r="H15" s="218"/>
      <c r="I15" s="216">
        <v>0</v>
      </c>
      <c r="J15" s="216">
        <v>0</v>
      </c>
      <c r="K15" s="216"/>
      <c r="L15" s="216"/>
      <c r="M15" s="216"/>
      <c r="N15" s="219">
        <f>SUM(K15:M15)</f>
        <v>0</v>
      </c>
      <c r="O15" s="216"/>
      <c r="P15" s="216">
        <v>0</v>
      </c>
      <c r="Q15" s="216">
        <v>0</v>
      </c>
      <c r="R15" s="216"/>
      <c r="S15" s="216"/>
      <c r="T15" s="216"/>
      <c r="U15" s="217">
        <f>SUM(R15:T15)</f>
        <v>0</v>
      </c>
      <c r="V15" s="196">
        <f t="shared" si="1"/>
        <v>0</v>
      </c>
      <c r="W15" s="196">
        <f t="shared" si="1"/>
        <v>0</v>
      </c>
      <c r="X15" s="196">
        <f t="shared" si="1"/>
        <v>0</v>
      </c>
      <c r="Y15" s="217">
        <f>SUM(V15:X15)</f>
        <v>0</v>
      </c>
      <c r="Z15" s="216">
        <v>0</v>
      </c>
      <c r="AA15" s="220">
        <v>0</v>
      </c>
      <c r="AC15" s="221"/>
      <c r="AD15" s="216"/>
      <c r="AE15" s="216"/>
      <c r="AF15" s="216"/>
      <c r="AG15" s="216"/>
      <c r="AH15" s="216"/>
      <c r="AI15" s="216"/>
      <c r="AJ15" s="216"/>
      <c r="AK15" s="216"/>
      <c r="AL15" s="220"/>
    </row>
    <row r="16" spans="1:38" ht="15.75" thickBot="1">
      <c r="A16" s="184" t="s">
        <v>195</v>
      </c>
      <c r="B16" s="185" t="s">
        <v>196</v>
      </c>
      <c r="C16" s="325">
        <v>2564</v>
      </c>
      <c r="D16" s="222">
        <v>3589</v>
      </c>
      <c r="E16" s="222">
        <v>50</v>
      </c>
      <c r="F16" s="223">
        <f>SUM(C16:E16)</f>
        <v>6203</v>
      </c>
      <c r="G16" s="222">
        <v>309</v>
      </c>
      <c r="H16" s="188"/>
      <c r="I16" s="224">
        <v>53098.780600000013</v>
      </c>
      <c r="J16" s="224">
        <v>0</v>
      </c>
      <c r="K16" s="224">
        <v>22759.230600000097</v>
      </c>
      <c r="L16" s="224">
        <v>68339.312499999971</v>
      </c>
      <c r="M16" s="224">
        <v>522</v>
      </c>
      <c r="N16" s="225">
        <f>SUM(K16:M16)</f>
        <v>91620.543100000068</v>
      </c>
      <c r="O16" s="224"/>
      <c r="P16" s="224">
        <v>72578.943656430085</v>
      </c>
      <c r="Q16" s="224">
        <v>72578.943656430085</v>
      </c>
      <c r="R16" s="224"/>
      <c r="S16" s="224"/>
      <c r="T16" s="224"/>
      <c r="U16" s="226">
        <f>SUM(R16:T16)</f>
        <v>0</v>
      </c>
      <c r="V16" s="196">
        <f t="shared" si="1"/>
        <v>0</v>
      </c>
      <c r="W16" s="196">
        <f t="shared" si="1"/>
        <v>0</v>
      </c>
      <c r="X16" s="196">
        <f t="shared" si="1"/>
        <v>0</v>
      </c>
      <c r="Y16" s="226">
        <f>SUM(V16:X16)</f>
        <v>0</v>
      </c>
      <c r="Z16" s="209">
        <v>1672.4646550000089</v>
      </c>
      <c r="AA16" s="210">
        <v>1672.4646550000089</v>
      </c>
      <c r="AC16" s="227"/>
      <c r="AD16" s="224"/>
      <c r="AE16" s="224"/>
      <c r="AF16" s="224"/>
      <c r="AG16" s="224"/>
      <c r="AH16" s="224"/>
      <c r="AI16" s="224"/>
      <c r="AJ16" s="224"/>
      <c r="AK16" s="224"/>
      <c r="AL16" s="228"/>
    </row>
    <row r="17" spans="1:38" ht="15.75" thickBot="1">
      <c r="A17" s="184" t="s">
        <v>197</v>
      </c>
      <c r="B17" s="185" t="s">
        <v>198</v>
      </c>
      <c r="C17" s="186">
        <f>SUM(C18:C19)</f>
        <v>2374</v>
      </c>
      <c r="D17" s="187">
        <f>SUM(D18:D19)</f>
        <v>447</v>
      </c>
      <c r="E17" s="187">
        <f>SUM(E18:E19)</f>
        <v>2897</v>
      </c>
      <c r="F17" s="190">
        <f>SUM(F18:F19)</f>
        <v>5718</v>
      </c>
      <c r="G17" s="187">
        <f>SUM(G18:G19)</f>
        <v>2400</v>
      </c>
      <c r="H17" s="229"/>
      <c r="I17" s="187">
        <f t="shared" ref="I17:AA17" si="2">SUM(I18:I19)</f>
        <v>94826.920114850043</v>
      </c>
      <c r="J17" s="187">
        <f t="shared" si="2"/>
        <v>70853.996881567</v>
      </c>
      <c r="K17" s="187">
        <f t="shared" si="2"/>
        <v>89099.031397700237</v>
      </c>
      <c r="L17" s="187">
        <f t="shared" si="2"/>
        <v>15211.342400099993</v>
      </c>
      <c r="M17" s="187">
        <f t="shared" si="2"/>
        <v>411.58999999999969</v>
      </c>
      <c r="N17" s="189">
        <f t="shared" si="2"/>
        <v>104721.96379780023</v>
      </c>
      <c r="O17" s="187">
        <f t="shared" si="2"/>
        <v>69999.48</v>
      </c>
      <c r="P17" s="187">
        <f t="shared" si="2"/>
        <v>128284.61395726271</v>
      </c>
      <c r="Q17" s="187">
        <f t="shared" si="2"/>
        <v>54061.582281939598</v>
      </c>
      <c r="R17" s="187">
        <f t="shared" si="2"/>
        <v>0</v>
      </c>
      <c r="S17" s="187">
        <f t="shared" si="2"/>
        <v>0</v>
      </c>
      <c r="T17" s="187">
        <f t="shared" si="2"/>
        <v>0</v>
      </c>
      <c r="U17" s="190">
        <f t="shared" si="2"/>
        <v>0</v>
      </c>
      <c r="V17" s="187">
        <f t="shared" si="2"/>
        <v>0</v>
      </c>
      <c r="W17" s="187">
        <f t="shared" si="2"/>
        <v>0</v>
      </c>
      <c r="X17" s="187">
        <f t="shared" si="2"/>
        <v>0</v>
      </c>
      <c r="Y17" s="190">
        <f t="shared" si="2"/>
        <v>0</v>
      </c>
      <c r="Z17" s="187">
        <f t="shared" si="2"/>
        <v>-2490.4458189379334</v>
      </c>
      <c r="AA17" s="191">
        <f t="shared" si="2"/>
        <v>-2490.4458189379334</v>
      </c>
      <c r="AC17" s="192">
        <f t="shared" ref="AC17:AL17" si="3">SUM(AC18:AC19)</f>
        <v>0</v>
      </c>
      <c r="AD17" s="187">
        <f t="shared" si="3"/>
        <v>0</v>
      </c>
      <c r="AE17" s="187">
        <f t="shared" si="3"/>
        <v>0</v>
      </c>
      <c r="AF17" s="187">
        <f t="shared" si="3"/>
        <v>0</v>
      </c>
      <c r="AG17" s="187">
        <f t="shared" si="3"/>
        <v>0</v>
      </c>
      <c r="AH17" s="187">
        <f t="shared" si="3"/>
        <v>0</v>
      </c>
      <c r="AI17" s="187">
        <f t="shared" si="3"/>
        <v>0</v>
      </c>
      <c r="AJ17" s="187">
        <f t="shared" si="3"/>
        <v>0</v>
      </c>
      <c r="AK17" s="187">
        <f t="shared" si="3"/>
        <v>0</v>
      </c>
      <c r="AL17" s="191">
        <f t="shared" si="3"/>
        <v>0</v>
      </c>
    </row>
    <row r="18" spans="1:38">
      <c r="A18" s="193"/>
      <c r="B18" s="230" t="s">
        <v>199</v>
      </c>
      <c r="C18" s="231">
        <v>2055</v>
      </c>
      <c r="D18" s="232">
        <v>12</v>
      </c>
      <c r="E18" s="233">
        <v>2897</v>
      </c>
      <c r="F18" s="234">
        <f>SUM(C18:E18)</f>
        <v>4964</v>
      </c>
      <c r="G18" s="232">
        <v>1741</v>
      </c>
      <c r="H18" s="235"/>
      <c r="I18" s="232">
        <v>23263.744702980075</v>
      </c>
      <c r="J18" s="232">
        <v>0</v>
      </c>
      <c r="K18" s="232">
        <v>26883.462091440244</v>
      </c>
      <c r="L18" s="232">
        <v>183.89999998000002</v>
      </c>
      <c r="M18" s="233">
        <v>411.58999999999969</v>
      </c>
      <c r="N18" s="236">
        <f>SUM(K18:M18)</f>
        <v>27478.952091420244</v>
      </c>
      <c r="O18" s="232"/>
      <c r="P18" s="233">
        <v>45777.905692637614</v>
      </c>
      <c r="Q18" s="233">
        <v>45777.905692637614</v>
      </c>
      <c r="R18" s="232"/>
      <c r="S18" s="232"/>
      <c r="T18" s="232"/>
      <c r="U18" s="234">
        <f>SUM(R18:T18)</f>
        <v>0</v>
      </c>
      <c r="V18" s="196">
        <f t="shared" ref="V18:X20" si="4">R18</f>
        <v>0</v>
      </c>
      <c r="W18" s="196">
        <f t="shared" si="4"/>
        <v>0</v>
      </c>
      <c r="X18" s="196">
        <f t="shared" si="4"/>
        <v>0</v>
      </c>
      <c r="Y18" s="234">
        <f>SUM(V18:X18)</f>
        <v>0</v>
      </c>
      <c r="Z18" s="209">
        <v>-2378.0270173389827</v>
      </c>
      <c r="AA18" s="210">
        <v>-2378.0270173389827</v>
      </c>
      <c r="AC18" s="237"/>
      <c r="AD18" s="232"/>
      <c r="AE18" s="232"/>
      <c r="AF18" s="232"/>
      <c r="AG18" s="232"/>
      <c r="AH18" s="232"/>
      <c r="AI18" s="232"/>
      <c r="AJ18" s="232"/>
      <c r="AK18" s="232"/>
      <c r="AL18" s="238"/>
    </row>
    <row r="19" spans="1:38" ht="30.75" thickBot="1">
      <c r="A19" s="239"/>
      <c r="B19" s="240" t="s">
        <v>200</v>
      </c>
      <c r="C19" s="241">
        <v>319</v>
      </c>
      <c r="D19" s="242">
        <v>435</v>
      </c>
      <c r="E19" s="243">
        <v>0</v>
      </c>
      <c r="F19" s="244">
        <f>SUM(C19:E19)</f>
        <v>754</v>
      </c>
      <c r="G19" s="242">
        <v>659</v>
      </c>
      <c r="H19" s="218"/>
      <c r="I19" s="242">
        <v>71563.175411869976</v>
      </c>
      <c r="J19" s="242">
        <v>70853.996881567</v>
      </c>
      <c r="K19" s="242">
        <v>62215.569306259989</v>
      </c>
      <c r="L19" s="242">
        <v>15027.442400119993</v>
      </c>
      <c r="M19" s="243">
        <v>0</v>
      </c>
      <c r="N19" s="245">
        <f>SUM(K19:M19)</f>
        <v>77243.011706379984</v>
      </c>
      <c r="O19" s="242">
        <v>69999.48</v>
      </c>
      <c r="P19" s="243">
        <v>82506.708264625093</v>
      </c>
      <c r="Q19" s="243">
        <v>8283.6765893019838</v>
      </c>
      <c r="R19" s="242"/>
      <c r="S19" s="242"/>
      <c r="T19" s="242"/>
      <c r="U19" s="244">
        <f>SUM(R19:T19)</f>
        <v>0</v>
      </c>
      <c r="V19" s="196">
        <f t="shared" si="4"/>
        <v>0</v>
      </c>
      <c r="W19" s="196">
        <f t="shared" si="4"/>
        <v>0</v>
      </c>
      <c r="X19" s="196">
        <f t="shared" si="4"/>
        <v>0</v>
      </c>
      <c r="Y19" s="244">
        <f>SUM(V19:X19)</f>
        <v>0</v>
      </c>
      <c r="Z19" s="209">
        <v>-112.41880159895078</v>
      </c>
      <c r="AA19" s="210">
        <v>-112.41880159895078</v>
      </c>
      <c r="AC19" s="246"/>
      <c r="AD19" s="242"/>
      <c r="AE19" s="242"/>
      <c r="AF19" s="242"/>
      <c r="AG19" s="242"/>
      <c r="AH19" s="242"/>
      <c r="AI19" s="242"/>
      <c r="AJ19" s="242"/>
      <c r="AK19" s="242"/>
      <c r="AL19" s="247"/>
    </row>
    <row r="20" spans="1:38" ht="15.75" thickBot="1">
      <c r="A20" s="184" t="s">
        <v>201</v>
      </c>
      <c r="B20" s="185" t="s">
        <v>202</v>
      </c>
      <c r="C20" s="248">
        <v>2349</v>
      </c>
      <c r="D20" s="249">
        <v>0</v>
      </c>
      <c r="E20" s="250">
        <v>3048</v>
      </c>
      <c r="F20" s="251">
        <f>SUM(C20:E20)</f>
        <v>5397</v>
      </c>
      <c r="G20" s="249">
        <v>2014</v>
      </c>
      <c r="H20" s="188"/>
      <c r="I20" s="249">
        <v>1906975.8366160407</v>
      </c>
      <c r="J20" s="249">
        <v>0</v>
      </c>
      <c r="K20" s="249">
        <v>1854807.2955975002</v>
      </c>
      <c r="L20" s="249">
        <v>0</v>
      </c>
      <c r="M20" s="250">
        <v>171708.15227692359</v>
      </c>
      <c r="N20" s="252">
        <f>SUM(K20:M20)</f>
        <v>2026515.4478744238</v>
      </c>
      <c r="O20" s="249"/>
      <c r="P20" s="249">
        <v>2877320.558415357</v>
      </c>
      <c r="Q20" s="249">
        <v>2877320.558415357</v>
      </c>
      <c r="R20" s="250">
        <v>2293865.06</v>
      </c>
      <c r="S20" s="249"/>
      <c r="T20" s="330">
        <v>155736.84</v>
      </c>
      <c r="U20" s="251">
        <f>SUM(R20:T20)</f>
        <v>2449601.9</v>
      </c>
      <c r="V20" s="196">
        <f t="shared" si="4"/>
        <v>2293865.06</v>
      </c>
      <c r="W20" s="196">
        <f t="shared" si="4"/>
        <v>0</v>
      </c>
      <c r="X20" s="196">
        <f t="shared" si="4"/>
        <v>155736.84</v>
      </c>
      <c r="Y20" s="251">
        <f>SUM(V20:X20)</f>
        <v>2449601.9</v>
      </c>
      <c r="Z20" s="249">
        <v>2273272.2687867209</v>
      </c>
      <c r="AA20" s="249">
        <v>2273272.2687867209</v>
      </c>
      <c r="AC20" s="253"/>
      <c r="AD20" s="249"/>
      <c r="AE20" s="249"/>
      <c r="AF20" s="249"/>
      <c r="AG20" s="249"/>
      <c r="AH20" s="249"/>
      <c r="AI20" s="249"/>
      <c r="AJ20" s="249"/>
      <c r="AK20" s="249"/>
      <c r="AL20" s="254"/>
    </row>
    <row r="21" spans="1:38" ht="26.25" thickBot="1">
      <c r="A21" s="184" t="s">
        <v>203</v>
      </c>
      <c r="B21" s="185" t="s">
        <v>204</v>
      </c>
      <c r="C21" s="186">
        <f t="shared" ref="C21:AA21" si="5">SUM(C22:C23)</f>
        <v>835</v>
      </c>
      <c r="D21" s="187">
        <f t="shared" si="5"/>
        <v>3100</v>
      </c>
      <c r="E21" s="187">
        <f t="shared" si="5"/>
        <v>2</v>
      </c>
      <c r="F21" s="190">
        <f t="shared" si="5"/>
        <v>3937</v>
      </c>
      <c r="G21" s="187">
        <f t="shared" si="5"/>
        <v>3440</v>
      </c>
      <c r="H21" s="187">
        <f t="shared" si="5"/>
        <v>3937</v>
      </c>
      <c r="I21" s="187">
        <f t="shared" si="5"/>
        <v>3173473.3697888916</v>
      </c>
      <c r="J21" s="187">
        <f t="shared" si="5"/>
        <v>2600284.2657275638</v>
      </c>
      <c r="K21" s="187">
        <f t="shared" si="5"/>
        <v>954806.28960789961</v>
      </c>
      <c r="L21" s="187">
        <f t="shared" si="5"/>
        <v>3329338.9718327601</v>
      </c>
      <c r="M21" s="187">
        <f t="shared" si="5"/>
        <v>1608.7464</v>
      </c>
      <c r="N21" s="189">
        <f t="shared" si="5"/>
        <v>4285754.0078406595</v>
      </c>
      <c r="O21" s="187">
        <f t="shared" si="5"/>
        <v>2472459.48</v>
      </c>
      <c r="P21" s="187">
        <f t="shared" si="5"/>
        <v>4076835.4159869081</v>
      </c>
      <c r="Q21" s="187">
        <f t="shared" si="5"/>
        <v>1697950.5050553882</v>
      </c>
      <c r="R21" s="187">
        <f t="shared" si="5"/>
        <v>440106.03</v>
      </c>
      <c r="S21" s="187">
        <f t="shared" si="5"/>
        <v>3412987</v>
      </c>
      <c r="T21" s="187">
        <f t="shared" si="5"/>
        <v>203660.18</v>
      </c>
      <c r="U21" s="187">
        <f t="shared" si="5"/>
        <v>4056753.2100000004</v>
      </c>
      <c r="V21" s="187">
        <f t="shared" si="5"/>
        <v>306063.03000000003</v>
      </c>
      <c r="W21" s="187">
        <f t="shared" si="5"/>
        <v>2491577</v>
      </c>
      <c r="X21" s="187">
        <f t="shared" si="5"/>
        <v>203660.18</v>
      </c>
      <c r="Y21" s="187">
        <f t="shared" si="5"/>
        <v>3001300.2100000004</v>
      </c>
      <c r="Z21" s="187">
        <f t="shared" si="5"/>
        <v>3527967.6192064919</v>
      </c>
      <c r="AA21" s="187">
        <f t="shared" si="5"/>
        <v>1445637.9992064917</v>
      </c>
      <c r="AC21" s="192">
        <f t="shared" ref="AC21:AL21" si="6">SUM(AC22:AC23)</f>
        <v>0</v>
      </c>
      <c r="AD21" s="187">
        <f t="shared" si="6"/>
        <v>0</v>
      </c>
      <c r="AE21" s="187">
        <f t="shared" si="6"/>
        <v>0</v>
      </c>
      <c r="AF21" s="187">
        <f t="shared" si="6"/>
        <v>0</v>
      </c>
      <c r="AG21" s="187">
        <f t="shared" si="6"/>
        <v>0</v>
      </c>
      <c r="AH21" s="187">
        <f t="shared" si="6"/>
        <v>0</v>
      </c>
      <c r="AI21" s="187">
        <f t="shared" si="6"/>
        <v>0</v>
      </c>
      <c r="AJ21" s="187">
        <f t="shared" si="6"/>
        <v>0</v>
      </c>
      <c r="AK21" s="187">
        <f t="shared" si="6"/>
        <v>0</v>
      </c>
      <c r="AL21" s="191">
        <f t="shared" si="6"/>
        <v>0</v>
      </c>
    </row>
    <row r="22" spans="1:38" ht="30">
      <c r="A22" s="255"/>
      <c r="B22" s="230" t="s">
        <v>205</v>
      </c>
      <c r="C22" s="256">
        <v>835</v>
      </c>
      <c r="D22" s="196">
        <v>3100</v>
      </c>
      <c r="E22" s="196">
        <v>2</v>
      </c>
      <c r="F22" s="197">
        <f>SUM(C22:E22)</f>
        <v>3937</v>
      </c>
      <c r="G22" s="196">
        <v>3440</v>
      </c>
      <c r="H22" s="196">
        <f>F22</f>
        <v>3937</v>
      </c>
      <c r="I22" s="196">
        <v>3173473.3697888916</v>
      </c>
      <c r="J22" s="196">
        <v>2600284.2657275638</v>
      </c>
      <c r="K22" s="196">
        <v>954806.28960789961</v>
      </c>
      <c r="L22" s="196">
        <v>3329338.9718327601</v>
      </c>
      <c r="M22" s="196">
        <v>1608.7464</v>
      </c>
      <c r="N22" s="257">
        <f>SUM(K22:M22)</f>
        <v>4285754.0078406595</v>
      </c>
      <c r="O22" s="196">
        <v>2472459.48</v>
      </c>
      <c r="P22" s="196">
        <v>4076835.4159869081</v>
      </c>
      <c r="Q22" s="196">
        <v>1697950.5050553882</v>
      </c>
      <c r="R22" s="196">
        <v>440106.03</v>
      </c>
      <c r="S22" s="327">
        <v>3412987</v>
      </c>
      <c r="T22" s="196">
        <v>203660.18</v>
      </c>
      <c r="U22" s="197">
        <f>SUM(R22:T22)</f>
        <v>4056753.2100000004</v>
      </c>
      <c r="V22" s="196">
        <f>R22-134043</f>
        <v>306063.03000000003</v>
      </c>
      <c r="W22" s="196">
        <f>S22-921410</f>
        <v>2491577</v>
      </c>
      <c r="X22" s="196">
        <f>T22</f>
        <v>203660.18</v>
      </c>
      <c r="Y22" s="197">
        <f>SUM(V22:X22)</f>
        <v>3001300.2100000004</v>
      </c>
      <c r="Z22" s="196">
        <v>3527967.6192064919</v>
      </c>
      <c r="AA22" s="196">
        <v>1445637.9992064917</v>
      </c>
      <c r="AC22" s="200"/>
      <c r="AD22" s="196"/>
      <c r="AE22" s="196"/>
      <c r="AF22" s="196"/>
      <c r="AG22" s="196"/>
      <c r="AH22" s="196"/>
      <c r="AI22" s="196"/>
      <c r="AJ22" s="196"/>
      <c r="AK22" s="196"/>
      <c r="AL22" s="201"/>
    </row>
    <row r="23" spans="1:38" ht="30.75" thickBot="1">
      <c r="A23" s="213"/>
      <c r="B23" s="258" t="s">
        <v>206</v>
      </c>
      <c r="C23" s="259"/>
      <c r="D23" s="260"/>
      <c r="E23" s="260"/>
      <c r="F23" s="261">
        <f>SUM(C23:E23)</f>
        <v>0</v>
      </c>
      <c r="G23" s="260"/>
      <c r="H23" s="260"/>
      <c r="I23" s="260"/>
      <c r="J23" s="260"/>
      <c r="K23" s="260"/>
      <c r="L23" s="260"/>
      <c r="M23" s="260"/>
      <c r="N23" s="262">
        <f>SUM(K23:M23)</f>
        <v>0</v>
      </c>
      <c r="O23" s="260"/>
      <c r="P23" s="260"/>
      <c r="Q23" s="260"/>
      <c r="R23" s="260"/>
      <c r="S23" s="260"/>
      <c r="T23" s="260"/>
      <c r="U23" s="261">
        <f>SUM(R23:T23)</f>
        <v>0</v>
      </c>
      <c r="V23" s="196">
        <f>R23</f>
        <v>0</v>
      </c>
      <c r="W23" s="196">
        <f>S23</f>
        <v>0</v>
      </c>
      <c r="X23" s="196">
        <f>T23</f>
        <v>0</v>
      </c>
      <c r="Y23" s="261">
        <f>SUM(V23:X23)</f>
        <v>0</v>
      </c>
      <c r="Z23" s="260"/>
      <c r="AA23" s="263"/>
      <c r="AC23" s="264"/>
      <c r="AD23" s="260"/>
      <c r="AE23" s="260"/>
      <c r="AF23" s="260"/>
      <c r="AG23" s="260"/>
      <c r="AH23" s="260"/>
      <c r="AI23" s="260"/>
      <c r="AJ23" s="260"/>
      <c r="AK23" s="260"/>
      <c r="AL23" s="263"/>
    </row>
    <row r="24" spans="1:38" ht="39" thickBot="1">
      <c r="A24" s="184" t="s">
        <v>207</v>
      </c>
      <c r="B24" s="185" t="s">
        <v>208</v>
      </c>
      <c r="C24" s="265">
        <f t="shared" ref="C24:AA24" si="7">SUM(C25:C27)</f>
        <v>10378</v>
      </c>
      <c r="D24" s="266">
        <f t="shared" si="7"/>
        <v>1007330</v>
      </c>
      <c r="E24" s="266">
        <f t="shared" si="7"/>
        <v>2</v>
      </c>
      <c r="F24" s="267">
        <f t="shared" si="7"/>
        <v>1017710</v>
      </c>
      <c r="G24" s="266">
        <f t="shared" si="7"/>
        <v>75358</v>
      </c>
      <c r="H24" s="266">
        <f t="shared" si="7"/>
        <v>1017686</v>
      </c>
      <c r="I24" s="266">
        <f t="shared" si="7"/>
        <v>2448703.5344305099</v>
      </c>
      <c r="J24" s="266">
        <f t="shared" si="7"/>
        <v>422106.27741858788</v>
      </c>
      <c r="K24" s="266">
        <f t="shared" si="7"/>
        <v>316612.53494070354</v>
      </c>
      <c r="L24" s="266">
        <f t="shared" si="7"/>
        <v>2878345.1727064927</v>
      </c>
      <c r="M24" s="266">
        <f t="shared" si="7"/>
        <v>226.584</v>
      </c>
      <c r="N24" s="268">
        <f t="shared" si="7"/>
        <v>3195184.2916471963</v>
      </c>
      <c r="O24" s="266">
        <f t="shared" si="7"/>
        <v>387627.55</v>
      </c>
      <c r="P24" s="266">
        <f t="shared" si="7"/>
        <v>3150945.9044286693</v>
      </c>
      <c r="Q24" s="266">
        <f t="shared" si="7"/>
        <v>2779294.4299772917</v>
      </c>
      <c r="R24" s="266">
        <f t="shared" si="7"/>
        <v>205239.87</v>
      </c>
      <c r="S24" s="266">
        <f t="shared" si="7"/>
        <v>933280</v>
      </c>
      <c r="T24" s="266">
        <f t="shared" si="7"/>
        <v>0</v>
      </c>
      <c r="U24" s="267">
        <f t="shared" si="7"/>
        <v>1138519.8700000001</v>
      </c>
      <c r="V24" s="266">
        <f t="shared" si="7"/>
        <v>171997.87</v>
      </c>
      <c r="W24" s="266">
        <f t="shared" si="7"/>
        <v>820899</v>
      </c>
      <c r="X24" s="266">
        <f t="shared" si="7"/>
        <v>0</v>
      </c>
      <c r="Y24" s="267">
        <f t="shared" si="7"/>
        <v>992896.87</v>
      </c>
      <c r="Z24" s="266">
        <f t="shared" si="7"/>
        <v>1095899.3071206731</v>
      </c>
      <c r="AA24" s="269">
        <f t="shared" si="7"/>
        <v>677133.30712067313</v>
      </c>
      <c r="AC24" s="270">
        <f t="shared" ref="AC24:AL24" si="8">SUM(AC25:AC27)</f>
        <v>0</v>
      </c>
      <c r="AD24" s="266">
        <f t="shared" si="8"/>
        <v>0</v>
      </c>
      <c r="AE24" s="266">
        <f t="shared" si="8"/>
        <v>0</v>
      </c>
      <c r="AF24" s="266">
        <f t="shared" si="8"/>
        <v>0</v>
      </c>
      <c r="AG24" s="266">
        <f t="shared" si="8"/>
        <v>0</v>
      </c>
      <c r="AH24" s="266">
        <f t="shared" si="8"/>
        <v>0</v>
      </c>
      <c r="AI24" s="266">
        <f t="shared" si="8"/>
        <v>0</v>
      </c>
      <c r="AJ24" s="266">
        <f t="shared" si="8"/>
        <v>0</v>
      </c>
      <c r="AK24" s="266">
        <f t="shared" si="8"/>
        <v>0</v>
      </c>
      <c r="AL24" s="269">
        <f t="shared" si="8"/>
        <v>0</v>
      </c>
    </row>
    <row r="25" spans="1:38" ht="30">
      <c r="A25" s="193"/>
      <c r="B25" s="230" t="s">
        <v>209</v>
      </c>
      <c r="C25" s="256">
        <v>9395</v>
      </c>
      <c r="D25" s="196">
        <v>1004251</v>
      </c>
      <c r="E25" s="196">
        <v>0</v>
      </c>
      <c r="F25" s="197">
        <f>SUM(C25:E25)</f>
        <v>1013646</v>
      </c>
      <c r="G25" s="196">
        <v>71801</v>
      </c>
      <c r="H25" s="196">
        <f>F25</f>
        <v>1013646</v>
      </c>
      <c r="I25" s="196">
        <v>1908297</v>
      </c>
      <c r="J25" s="196">
        <v>0</v>
      </c>
      <c r="K25" s="196">
        <v>78970.82456140357</v>
      </c>
      <c r="L25" s="196">
        <v>2388661.9736842117</v>
      </c>
      <c r="M25" s="196">
        <v>0</v>
      </c>
      <c r="N25" s="257">
        <f>SUM(K25:M25)</f>
        <v>2467632.7982456153</v>
      </c>
      <c r="O25" s="196"/>
      <c r="P25" s="196">
        <v>2484586.65</v>
      </c>
      <c r="Q25" s="196">
        <v>2484586.65</v>
      </c>
      <c r="R25" s="196">
        <v>11295</v>
      </c>
      <c r="S25" s="196">
        <v>283356</v>
      </c>
      <c r="T25" s="196"/>
      <c r="U25" s="197">
        <f>SUM(R25:T25)</f>
        <v>294651</v>
      </c>
      <c r="V25" s="196">
        <f>R25</f>
        <v>11295</v>
      </c>
      <c r="W25" s="196">
        <f>S25</f>
        <v>283356</v>
      </c>
      <c r="X25" s="196">
        <f>T25</f>
        <v>0</v>
      </c>
      <c r="Y25" s="197">
        <f>SUM(V25:X25)</f>
        <v>294651</v>
      </c>
      <c r="Z25" s="196">
        <v>259653.34</v>
      </c>
      <c r="AA25" s="201">
        <v>259653.34</v>
      </c>
      <c r="AC25" s="200"/>
      <c r="AD25" s="196"/>
      <c r="AE25" s="196"/>
      <c r="AF25" s="196"/>
      <c r="AG25" s="196"/>
      <c r="AH25" s="196"/>
      <c r="AI25" s="196"/>
      <c r="AJ25" s="196"/>
      <c r="AK25" s="196"/>
      <c r="AL25" s="201"/>
    </row>
    <row r="26" spans="1:38" ht="45">
      <c r="A26" s="202"/>
      <c r="B26" s="271" t="s">
        <v>210</v>
      </c>
      <c r="C26" s="272">
        <v>959</v>
      </c>
      <c r="D26" s="273">
        <v>3079</v>
      </c>
      <c r="E26" s="273">
        <v>2</v>
      </c>
      <c r="F26" s="274">
        <f>SUM(C26:E26)</f>
        <v>4040</v>
      </c>
      <c r="G26" s="273">
        <v>3534</v>
      </c>
      <c r="H26" s="273">
        <f>F26</f>
        <v>4040</v>
      </c>
      <c r="I26" s="273">
        <v>445930.59543051012</v>
      </c>
      <c r="J26" s="273">
        <v>360534.01741858787</v>
      </c>
      <c r="K26" s="273">
        <v>117805.19006791004</v>
      </c>
      <c r="L26" s="273">
        <v>489683.19902228087</v>
      </c>
      <c r="M26" s="273">
        <v>226.584</v>
      </c>
      <c r="N26" s="275">
        <f>SUM(K26:M26)</f>
        <v>607714.97309019091</v>
      </c>
      <c r="O26" s="273">
        <v>327709.55</v>
      </c>
      <c r="P26" s="273">
        <v>575878.07771869935</v>
      </c>
      <c r="Q26" s="273">
        <v>257626.13355649629</v>
      </c>
      <c r="R26" s="273">
        <v>118400</v>
      </c>
      <c r="S26" s="273">
        <v>649924</v>
      </c>
      <c r="T26" s="273"/>
      <c r="U26" s="274">
        <f>SUM(R26:T26)</f>
        <v>768324</v>
      </c>
      <c r="V26" s="196">
        <f>R26-33242</f>
        <v>85158</v>
      </c>
      <c r="W26" s="196">
        <f>S26-112381</f>
        <v>537543</v>
      </c>
      <c r="X26" s="196">
        <f>T26</f>
        <v>0</v>
      </c>
      <c r="Y26" s="274">
        <f>SUM(V26:X26)</f>
        <v>622701</v>
      </c>
      <c r="Z26" s="273">
        <v>756605.50170931616</v>
      </c>
      <c r="AA26" s="273">
        <v>391470.50170931616</v>
      </c>
      <c r="AC26" s="276"/>
      <c r="AD26" s="273"/>
      <c r="AE26" s="273"/>
      <c r="AF26" s="273"/>
      <c r="AG26" s="273"/>
      <c r="AH26" s="273"/>
      <c r="AI26" s="273"/>
      <c r="AJ26" s="273"/>
      <c r="AK26" s="273"/>
      <c r="AL26" s="277"/>
    </row>
    <row r="27" spans="1:38" ht="30.75" thickBot="1">
      <c r="A27" s="239"/>
      <c r="B27" s="258" t="s">
        <v>211</v>
      </c>
      <c r="C27" s="278">
        <v>24</v>
      </c>
      <c r="D27" s="279">
        <v>0</v>
      </c>
      <c r="E27" s="279">
        <v>0</v>
      </c>
      <c r="F27" s="280">
        <f>SUM(C27:E27)</f>
        <v>24</v>
      </c>
      <c r="G27" s="279">
        <v>23</v>
      </c>
      <c r="H27" s="218"/>
      <c r="I27" s="279">
        <v>94475.938999999984</v>
      </c>
      <c r="J27" s="279">
        <v>61572.26</v>
      </c>
      <c r="K27" s="279">
        <v>119836.52031138996</v>
      </c>
      <c r="L27" s="279">
        <v>0</v>
      </c>
      <c r="M27" s="279">
        <v>0</v>
      </c>
      <c r="N27" s="281">
        <f>SUM(K27:M27)</f>
        <v>119836.52031138996</v>
      </c>
      <c r="O27" s="279">
        <v>59918</v>
      </c>
      <c r="P27" s="279">
        <v>90481.176709969965</v>
      </c>
      <c r="Q27" s="279">
        <v>37081.646420795456</v>
      </c>
      <c r="R27" s="279">
        <v>75544.87</v>
      </c>
      <c r="S27" s="279"/>
      <c r="T27" s="279"/>
      <c r="U27" s="280">
        <f>SUM(R27:T27)</f>
        <v>75544.87</v>
      </c>
      <c r="V27" s="196">
        <f t="shared" ref="V27:W29" si="9">R27</f>
        <v>75544.87</v>
      </c>
      <c r="W27" s="196">
        <f t="shared" si="9"/>
        <v>0</v>
      </c>
      <c r="X27" s="196">
        <f>T27</f>
        <v>0</v>
      </c>
      <c r="Y27" s="280">
        <f>SUM(V27:X27)</f>
        <v>75544.87</v>
      </c>
      <c r="Z27" s="279">
        <v>79640.465411357</v>
      </c>
      <c r="AA27" s="279">
        <v>26009.465411357</v>
      </c>
      <c r="AC27" s="282"/>
      <c r="AD27" s="282"/>
      <c r="AE27" s="282"/>
      <c r="AF27" s="282"/>
      <c r="AG27" s="279"/>
      <c r="AH27" s="279"/>
      <c r="AI27" s="279"/>
      <c r="AJ27" s="279"/>
      <c r="AK27" s="279"/>
      <c r="AL27" s="283"/>
    </row>
    <row r="28" spans="1:38" ht="26.25" thickBot="1">
      <c r="A28" s="184" t="s">
        <v>212</v>
      </c>
      <c r="B28" s="185" t="s">
        <v>213</v>
      </c>
      <c r="C28" s="248"/>
      <c r="D28" s="249"/>
      <c r="E28" s="249"/>
      <c r="F28" s="251">
        <f>SUM(C28:E28)</f>
        <v>0</v>
      </c>
      <c r="G28" s="249">
        <v>0</v>
      </c>
      <c r="H28" s="284"/>
      <c r="I28" s="249">
        <v>0</v>
      </c>
      <c r="J28" s="249">
        <v>0</v>
      </c>
      <c r="K28" s="249"/>
      <c r="L28" s="249"/>
      <c r="M28" s="249"/>
      <c r="N28" s="252">
        <f>SUM(K28:M28)</f>
        <v>0</v>
      </c>
      <c r="O28" s="249"/>
      <c r="P28" s="249">
        <v>0</v>
      </c>
      <c r="Q28" s="249">
        <v>0</v>
      </c>
      <c r="R28" s="249"/>
      <c r="S28" s="249"/>
      <c r="T28" s="249"/>
      <c r="U28" s="251">
        <f>SUM(R28:T28)</f>
        <v>0</v>
      </c>
      <c r="V28" s="196">
        <f t="shared" si="9"/>
        <v>0</v>
      </c>
      <c r="W28" s="196">
        <f t="shared" si="9"/>
        <v>0</v>
      </c>
      <c r="X28" s="196">
        <f>T28</f>
        <v>0</v>
      </c>
      <c r="Y28" s="251">
        <f>SUM(V28:X28)</f>
        <v>0</v>
      </c>
      <c r="Z28" s="249"/>
      <c r="AA28" s="254"/>
      <c r="AC28" s="253"/>
      <c r="AD28" s="249"/>
      <c r="AE28" s="249"/>
      <c r="AF28" s="249"/>
      <c r="AG28" s="249"/>
      <c r="AH28" s="249"/>
      <c r="AI28" s="249"/>
      <c r="AJ28" s="249"/>
      <c r="AK28" s="249"/>
      <c r="AL28" s="254"/>
    </row>
    <row r="29" spans="1:38" ht="26.25" thickBot="1">
      <c r="A29" s="285" t="s">
        <v>214</v>
      </c>
      <c r="B29" s="286" t="s">
        <v>215</v>
      </c>
      <c r="C29" s="287"/>
      <c r="D29" s="288"/>
      <c r="E29" s="288"/>
      <c r="F29" s="289">
        <f>SUM(C29:E29)</f>
        <v>0</v>
      </c>
      <c r="G29" s="288">
        <v>0</v>
      </c>
      <c r="H29" s="290">
        <f>F29</f>
        <v>0</v>
      </c>
      <c r="I29" s="288"/>
      <c r="J29" s="288"/>
      <c r="K29" s="288"/>
      <c r="L29" s="288">
        <v>0</v>
      </c>
      <c r="M29" s="288">
        <v>0</v>
      </c>
      <c r="N29" s="291">
        <f>SUM(K29:M29)</f>
        <v>0</v>
      </c>
      <c r="O29" s="288"/>
      <c r="P29" s="288"/>
      <c r="Q29" s="288">
        <v>0</v>
      </c>
      <c r="R29" s="288"/>
      <c r="S29" s="288"/>
      <c r="T29" s="288"/>
      <c r="U29" s="289">
        <f>SUM(R29:T29)</f>
        <v>0</v>
      </c>
      <c r="V29" s="196">
        <f t="shared" si="9"/>
        <v>0</v>
      </c>
      <c r="W29" s="196">
        <f t="shared" si="9"/>
        <v>0</v>
      </c>
      <c r="X29" s="196">
        <f>T29</f>
        <v>0</v>
      </c>
      <c r="Y29" s="289">
        <f>SUM(V29:X29)</f>
        <v>0</v>
      </c>
      <c r="Z29" s="288"/>
      <c r="AA29" s="292"/>
      <c r="AC29" s="293"/>
      <c r="AD29" s="288"/>
      <c r="AE29" s="288"/>
      <c r="AF29" s="288"/>
      <c r="AG29" s="288"/>
      <c r="AH29" s="288"/>
      <c r="AI29" s="288"/>
      <c r="AJ29" s="288"/>
      <c r="AK29" s="288"/>
      <c r="AL29" s="292"/>
    </row>
    <row r="30" spans="1:38" ht="39" thickBot="1">
      <c r="A30" s="184" t="s">
        <v>216</v>
      </c>
      <c r="B30" s="185" t="s">
        <v>217</v>
      </c>
      <c r="C30" s="265">
        <f>SUM(C31:C32)</f>
        <v>0</v>
      </c>
      <c r="D30" s="266">
        <f>SUM(D31:D32)</f>
        <v>0</v>
      </c>
      <c r="E30" s="266">
        <f>SUM(E31:E32)</f>
        <v>0</v>
      </c>
      <c r="F30" s="267">
        <f>SUM(F31:F32)</f>
        <v>0</v>
      </c>
      <c r="G30" s="266">
        <f>SUM(G31:G32)</f>
        <v>0</v>
      </c>
      <c r="H30" s="188"/>
      <c r="I30" s="266">
        <f t="shared" ref="I30:AA30" si="10">SUM(I31:I32)</f>
        <v>0</v>
      </c>
      <c r="J30" s="266">
        <f t="shared" si="10"/>
        <v>0</v>
      </c>
      <c r="K30" s="266">
        <f t="shared" si="10"/>
        <v>0</v>
      </c>
      <c r="L30" s="266">
        <f t="shared" si="10"/>
        <v>0</v>
      </c>
      <c r="M30" s="266">
        <f t="shared" si="10"/>
        <v>0</v>
      </c>
      <c r="N30" s="268">
        <f t="shared" si="10"/>
        <v>0</v>
      </c>
      <c r="O30" s="266">
        <f t="shared" si="10"/>
        <v>0</v>
      </c>
      <c r="P30" s="266">
        <f t="shared" si="10"/>
        <v>0</v>
      </c>
      <c r="Q30" s="266">
        <f t="shared" si="10"/>
        <v>0</v>
      </c>
      <c r="R30" s="266">
        <f t="shared" si="10"/>
        <v>0</v>
      </c>
      <c r="S30" s="266">
        <f t="shared" si="10"/>
        <v>0</v>
      </c>
      <c r="T30" s="266">
        <f t="shared" si="10"/>
        <v>0</v>
      </c>
      <c r="U30" s="267">
        <f t="shared" si="10"/>
        <v>0</v>
      </c>
      <c r="V30" s="266">
        <f t="shared" si="10"/>
        <v>0</v>
      </c>
      <c r="W30" s="266">
        <f t="shared" si="10"/>
        <v>0</v>
      </c>
      <c r="X30" s="266">
        <f t="shared" si="10"/>
        <v>0</v>
      </c>
      <c r="Y30" s="267">
        <f t="shared" si="10"/>
        <v>0</v>
      </c>
      <c r="Z30" s="266">
        <f t="shared" si="10"/>
        <v>0</v>
      </c>
      <c r="AA30" s="269">
        <f t="shared" si="10"/>
        <v>0</v>
      </c>
      <c r="AC30" s="270">
        <f t="shared" ref="AC30:AL30" si="11">SUM(AC31:AC32)</f>
        <v>0</v>
      </c>
      <c r="AD30" s="266">
        <f t="shared" si="11"/>
        <v>0</v>
      </c>
      <c r="AE30" s="266">
        <f t="shared" si="11"/>
        <v>0</v>
      </c>
      <c r="AF30" s="266">
        <f t="shared" si="11"/>
        <v>0</v>
      </c>
      <c r="AG30" s="266">
        <f t="shared" si="11"/>
        <v>0</v>
      </c>
      <c r="AH30" s="266">
        <f t="shared" si="11"/>
        <v>0</v>
      </c>
      <c r="AI30" s="266">
        <f t="shared" si="11"/>
        <v>0</v>
      </c>
      <c r="AJ30" s="266">
        <f t="shared" si="11"/>
        <v>0</v>
      </c>
      <c r="AK30" s="266">
        <f t="shared" si="11"/>
        <v>0</v>
      </c>
      <c r="AL30" s="269">
        <f t="shared" si="11"/>
        <v>0</v>
      </c>
    </row>
    <row r="31" spans="1:38" ht="30">
      <c r="A31" s="255"/>
      <c r="B31" s="230" t="s">
        <v>218</v>
      </c>
      <c r="C31" s="294"/>
      <c r="D31" s="295"/>
      <c r="E31" s="295"/>
      <c r="F31" s="296">
        <f>SUM(C31:E31)</f>
        <v>0</v>
      </c>
      <c r="G31" s="295"/>
      <c r="H31" s="195"/>
      <c r="I31" s="295"/>
      <c r="J31" s="295"/>
      <c r="K31" s="295"/>
      <c r="L31" s="295"/>
      <c r="M31" s="295"/>
      <c r="N31" s="297">
        <f>SUM(K31:M31)</f>
        <v>0</v>
      </c>
      <c r="O31" s="295"/>
      <c r="P31" s="295"/>
      <c r="Q31" s="295"/>
      <c r="R31" s="295"/>
      <c r="S31" s="295"/>
      <c r="T31" s="295"/>
      <c r="U31" s="296">
        <f>SUM(R31:T31)</f>
        <v>0</v>
      </c>
      <c r="V31" s="196">
        <f t="shared" ref="V31:X33" si="12">R31</f>
        <v>0</v>
      </c>
      <c r="W31" s="196">
        <f t="shared" si="12"/>
        <v>0</v>
      </c>
      <c r="X31" s="196">
        <f t="shared" si="12"/>
        <v>0</v>
      </c>
      <c r="Y31" s="296">
        <f>SUM(V31:X31)</f>
        <v>0</v>
      </c>
      <c r="Z31" s="295"/>
      <c r="AA31" s="298"/>
      <c r="AC31" s="299"/>
      <c r="AD31" s="295"/>
      <c r="AE31" s="295"/>
      <c r="AF31" s="295"/>
      <c r="AG31" s="295"/>
      <c r="AH31" s="295"/>
      <c r="AI31" s="295"/>
      <c r="AJ31" s="295"/>
      <c r="AK31" s="295"/>
      <c r="AL31" s="298"/>
    </row>
    <row r="32" spans="1:38" ht="45.75" thickBot="1">
      <c r="A32" s="213"/>
      <c r="B32" s="258" t="s">
        <v>219</v>
      </c>
      <c r="C32" s="259"/>
      <c r="D32" s="260"/>
      <c r="E32" s="260"/>
      <c r="F32" s="261">
        <f>SUM(C32:E32)</f>
        <v>0</v>
      </c>
      <c r="G32" s="260">
        <v>0</v>
      </c>
      <c r="H32" s="206"/>
      <c r="I32" s="260"/>
      <c r="J32" s="260"/>
      <c r="K32" s="260"/>
      <c r="L32" s="260"/>
      <c r="M32" s="260"/>
      <c r="N32" s="262">
        <f>SUM(K32:M32)</f>
        <v>0</v>
      </c>
      <c r="O32" s="260"/>
      <c r="P32" s="260"/>
      <c r="Q32" s="260">
        <v>0</v>
      </c>
      <c r="R32" s="260"/>
      <c r="S32" s="260"/>
      <c r="T32" s="260"/>
      <c r="U32" s="261">
        <f>SUM(R32:T32)</f>
        <v>0</v>
      </c>
      <c r="V32" s="196">
        <f t="shared" si="12"/>
        <v>0</v>
      </c>
      <c r="W32" s="196">
        <f t="shared" si="12"/>
        <v>0</v>
      </c>
      <c r="X32" s="196">
        <f t="shared" si="12"/>
        <v>0</v>
      </c>
      <c r="Y32" s="261">
        <f>SUM(V32:X32)</f>
        <v>0</v>
      </c>
      <c r="Z32" s="260"/>
      <c r="AA32" s="263"/>
      <c r="AC32" s="264"/>
      <c r="AD32" s="260"/>
      <c r="AE32" s="260"/>
      <c r="AF32" s="260"/>
      <c r="AG32" s="260"/>
      <c r="AH32" s="260"/>
      <c r="AI32" s="260"/>
      <c r="AJ32" s="260"/>
      <c r="AK32" s="260"/>
      <c r="AL32" s="263"/>
    </row>
    <row r="33" spans="1:38" ht="26.25" thickBot="1">
      <c r="A33" s="184" t="s">
        <v>220</v>
      </c>
      <c r="B33" s="185" t="s">
        <v>221</v>
      </c>
      <c r="C33" s="248">
        <v>1</v>
      </c>
      <c r="D33" s="249"/>
      <c r="E33" s="249"/>
      <c r="F33" s="251">
        <f>SUM(C33:E33)</f>
        <v>1</v>
      </c>
      <c r="G33" s="249">
        <v>1</v>
      </c>
      <c r="H33" s="273">
        <f>F33</f>
        <v>1</v>
      </c>
      <c r="I33" s="249">
        <v>71831.009999999995</v>
      </c>
      <c r="J33" s="249">
        <v>39938</v>
      </c>
      <c r="K33" s="249">
        <v>71831.009999999995</v>
      </c>
      <c r="L33" s="249"/>
      <c r="M33" s="249"/>
      <c r="N33" s="252">
        <f>SUM(K33:M33)</f>
        <v>71831.009999999995</v>
      </c>
      <c r="O33" s="249">
        <v>39938</v>
      </c>
      <c r="P33" s="249">
        <v>33562.770247249995</v>
      </c>
      <c r="Q33" s="249">
        <v>18530.770247249991</v>
      </c>
      <c r="R33" s="249"/>
      <c r="S33" s="249"/>
      <c r="T33" s="249"/>
      <c r="U33" s="251">
        <f>SUM(R33:T33)</f>
        <v>0</v>
      </c>
      <c r="V33" s="196">
        <f t="shared" si="12"/>
        <v>0</v>
      </c>
      <c r="W33" s="196">
        <f t="shared" si="12"/>
        <v>0</v>
      </c>
      <c r="X33" s="196">
        <f t="shared" si="12"/>
        <v>0</v>
      </c>
      <c r="Y33" s="251">
        <f>SUM(V33:X33)</f>
        <v>0</v>
      </c>
      <c r="Z33" s="249">
        <v>74844.650500000003</v>
      </c>
      <c r="AA33" s="254">
        <v>2618.6505000000034</v>
      </c>
      <c r="AC33" s="253"/>
      <c r="AD33" s="249"/>
      <c r="AE33" s="249"/>
      <c r="AF33" s="249"/>
      <c r="AG33" s="249"/>
      <c r="AH33" s="249"/>
      <c r="AI33" s="249"/>
      <c r="AJ33" s="249"/>
      <c r="AK33" s="249"/>
      <c r="AL33" s="254"/>
    </row>
    <row r="34" spans="1:38" ht="39" thickBot="1">
      <c r="A34" s="184" t="s">
        <v>222</v>
      </c>
      <c r="B34" s="185" t="s">
        <v>223</v>
      </c>
      <c r="C34" s="265">
        <f>SUM(C35:C36)</f>
        <v>0</v>
      </c>
      <c r="D34" s="266">
        <f>SUM(D35:D36)</f>
        <v>0</v>
      </c>
      <c r="E34" s="266">
        <f>SUM(E35:E36)</f>
        <v>0</v>
      </c>
      <c r="F34" s="267">
        <f>SUM(F35:F36)</f>
        <v>0</v>
      </c>
      <c r="G34" s="266">
        <f>SUM(G35:G36)</f>
        <v>0</v>
      </c>
      <c r="H34" s="218"/>
      <c r="I34" s="266">
        <f t="shared" ref="I34:AA34" si="13">SUM(I35:I36)</f>
        <v>0</v>
      </c>
      <c r="J34" s="266">
        <f t="shared" si="13"/>
        <v>0</v>
      </c>
      <c r="K34" s="266">
        <f t="shared" si="13"/>
        <v>0</v>
      </c>
      <c r="L34" s="266">
        <f t="shared" si="13"/>
        <v>0</v>
      </c>
      <c r="M34" s="266">
        <f t="shared" si="13"/>
        <v>0</v>
      </c>
      <c r="N34" s="268">
        <f t="shared" si="13"/>
        <v>0</v>
      </c>
      <c r="O34" s="266">
        <f t="shared" si="13"/>
        <v>0</v>
      </c>
      <c r="P34" s="266">
        <f t="shared" si="13"/>
        <v>0</v>
      </c>
      <c r="Q34" s="266">
        <f t="shared" si="13"/>
        <v>0</v>
      </c>
      <c r="R34" s="266">
        <f t="shared" si="13"/>
        <v>0</v>
      </c>
      <c r="S34" s="266">
        <f t="shared" si="13"/>
        <v>0</v>
      </c>
      <c r="T34" s="266">
        <f t="shared" si="13"/>
        <v>0</v>
      </c>
      <c r="U34" s="267">
        <f t="shared" si="13"/>
        <v>0</v>
      </c>
      <c r="V34" s="266">
        <f t="shared" si="13"/>
        <v>0</v>
      </c>
      <c r="W34" s="266">
        <f t="shared" si="13"/>
        <v>0</v>
      </c>
      <c r="X34" s="266">
        <f t="shared" si="13"/>
        <v>0</v>
      </c>
      <c r="Y34" s="267">
        <f t="shared" si="13"/>
        <v>0</v>
      </c>
      <c r="Z34" s="266">
        <f t="shared" si="13"/>
        <v>0</v>
      </c>
      <c r="AA34" s="269">
        <f t="shared" si="13"/>
        <v>0</v>
      </c>
      <c r="AC34" s="270">
        <f t="shared" ref="AC34:AL34" si="14">SUM(AC35:AC36)</f>
        <v>0</v>
      </c>
      <c r="AD34" s="266">
        <f t="shared" si="14"/>
        <v>0</v>
      </c>
      <c r="AE34" s="266">
        <f t="shared" si="14"/>
        <v>0</v>
      </c>
      <c r="AF34" s="266">
        <f t="shared" si="14"/>
        <v>0</v>
      </c>
      <c r="AG34" s="266">
        <f t="shared" si="14"/>
        <v>0</v>
      </c>
      <c r="AH34" s="266">
        <f t="shared" si="14"/>
        <v>0</v>
      </c>
      <c r="AI34" s="266">
        <f t="shared" si="14"/>
        <v>0</v>
      </c>
      <c r="AJ34" s="266">
        <f t="shared" si="14"/>
        <v>0</v>
      </c>
      <c r="AK34" s="266">
        <f t="shared" si="14"/>
        <v>0</v>
      </c>
      <c r="AL34" s="269">
        <f t="shared" si="14"/>
        <v>0</v>
      </c>
    </row>
    <row r="35" spans="1:38" ht="30">
      <c r="A35" s="255"/>
      <c r="B35" s="300" t="s">
        <v>224</v>
      </c>
      <c r="C35" s="231"/>
      <c r="D35" s="232"/>
      <c r="E35" s="232"/>
      <c r="F35" s="234">
        <f>SUM(C35:E35)</f>
        <v>0</v>
      </c>
      <c r="G35" s="232"/>
      <c r="H35" s="235"/>
      <c r="I35" s="232"/>
      <c r="J35" s="232"/>
      <c r="K35" s="232"/>
      <c r="L35" s="232"/>
      <c r="M35" s="232"/>
      <c r="N35" s="236">
        <f>SUM(K35:M35)</f>
        <v>0</v>
      </c>
      <c r="O35" s="232"/>
      <c r="P35" s="232"/>
      <c r="Q35" s="232"/>
      <c r="R35" s="232"/>
      <c r="S35" s="232"/>
      <c r="T35" s="232"/>
      <c r="U35" s="234">
        <f>SUM(R35:T35)</f>
        <v>0</v>
      </c>
      <c r="V35" s="196">
        <f t="shared" ref="V35:X36" si="15">R35</f>
        <v>0</v>
      </c>
      <c r="W35" s="196">
        <f t="shared" si="15"/>
        <v>0</v>
      </c>
      <c r="X35" s="196">
        <f t="shared" si="15"/>
        <v>0</v>
      </c>
      <c r="Y35" s="234">
        <f>SUM(V35:X35)</f>
        <v>0</v>
      </c>
      <c r="Z35" s="232"/>
      <c r="AA35" s="238"/>
      <c r="AC35" s="237"/>
      <c r="AD35" s="232"/>
      <c r="AE35" s="232"/>
      <c r="AF35" s="232"/>
      <c r="AG35" s="232"/>
      <c r="AH35" s="232"/>
      <c r="AI35" s="232"/>
      <c r="AJ35" s="232"/>
      <c r="AK35" s="232"/>
      <c r="AL35" s="238"/>
    </row>
    <row r="36" spans="1:38" ht="45.75" thickBot="1">
      <c r="A36" s="213"/>
      <c r="B36" s="258" t="s">
        <v>225</v>
      </c>
      <c r="C36" s="259"/>
      <c r="D36" s="260"/>
      <c r="E36" s="260"/>
      <c r="F36" s="261">
        <f>SUM(C36:E36)</f>
        <v>0</v>
      </c>
      <c r="G36" s="260"/>
      <c r="H36" s="301"/>
      <c r="I36" s="260"/>
      <c r="J36" s="260"/>
      <c r="K36" s="260"/>
      <c r="L36" s="260"/>
      <c r="M36" s="260"/>
      <c r="N36" s="262">
        <f>SUM(K36:M36)</f>
        <v>0</v>
      </c>
      <c r="O36" s="260"/>
      <c r="P36" s="260"/>
      <c r="Q36" s="260"/>
      <c r="R36" s="260"/>
      <c r="S36" s="260"/>
      <c r="T36" s="260"/>
      <c r="U36" s="261">
        <f>SUM(R36:T36)</f>
        <v>0</v>
      </c>
      <c r="V36" s="196">
        <f t="shared" si="15"/>
        <v>0</v>
      </c>
      <c r="W36" s="196">
        <f t="shared" si="15"/>
        <v>0</v>
      </c>
      <c r="X36" s="196">
        <f t="shared" si="15"/>
        <v>0</v>
      </c>
      <c r="Y36" s="261">
        <f>SUM(V36:X36)</f>
        <v>0</v>
      </c>
      <c r="Z36" s="260"/>
      <c r="AA36" s="263"/>
      <c r="AC36" s="264"/>
      <c r="AD36" s="260"/>
      <c r="AE36" s="260"/>
      <c r="AF36" s="260"/>
      <c r="AG36" s="260"/>
      <c r="AH36" s="260"/>
      <c r="AI36" s="260"/>
      <c r="AJ36" s="260"/>
      <c r="AK36" s="260"/>
      <c r="AL36" s="263"/>
    </row>
    <row r="37" spans="1:38" ht="15.75" thickBot="1">
      <c r="A37" s="184" t="s">
        <v>226</v>
      </c>
      <c r="B37" s="185" t="s">
        <v>227</v>
      </c>
      <c r="C37" s="302">
        <v>438</v>
      </c>
      <c r="D37" s="303">
        <v>1</v>
      </c>
      <c r="E37" s="303">
        <v>0</v>
      </c>
      <c r="F37" s="304">
        <f>SUM(C37:E37)</f>
        <v>439</v>
      </c>
      <c r="G37" s="303">
        <v>81</v>
      </c>
      <c r="H37" s="229"/>
      <c r="I37" s="303">
        <v>123424.04384699998</v>
      </c>
      <c r="J37" s="303">
        <v>102514.9</v>
      </c>
      <c r="K37" s="303">
        <v>204943.91391799983</v>
      </c>
      <c r="L37" s="303">
        <v>85.896000000000001</v>
      </c>
      <c r="M37" s="303">
        <v>0</v>
      </c>
      <c r="N37" s="305">
        <f>SUM(K37:M37)</f>
        <v>205029.80991799984</v>
      </c>
      <c r="O37" s="303">
        <v>102515</v>
      </c>
      <c r="P37" s="303">
        <v>185631.02951016984</v>
      </c>
      <c r="Q37" s="303">
        <v>85552.804872992841</v>
      </c>
      <c r="R37" s="303">
        <v>5942.04</v>
      </c>
      <c r="S37" s="303"/>
      <c r="T37" s="303"/>
      <c r="U37" s="304">
        <f>SUM(R37:T37)</f>
        <v>5942.04</v>
      </c>
      <c r="V37" s="196">
        <f>R37-1919</f>
        <v>4023.04</v>
      </c>
      <c r="W37" s="196">
        <f>S37</f>
        <v>0</v>
      </c>
      <c r="X37" s="196">
        <f>T37</f>
        <v>0</v>
      </c>
      <c r="Y37" s="304">
        <f>SUM(V37:X37)</f>
        <v>4023.04</v>
      </c>
      <c r="Z37" s="303">
        <v>3924.1581255799838</v>
      </c>
      <c r="AA37" s="303">
        <v>4633.8881255799834</v>
      </c>
      <c r="AC37" s="306"/>
      <c r="AD37" s="303"/>
      <c r="AE37" s="303"/>
      <c r="AF37" s="303"/>
      <c r="AG37" s="303"/>
      <c r="AH37" s="303"/>
      <c r="AI37" s="303"/>
      <c r="AJ37" s="303"/>
      <c r="AK37" s="303"/>
      <c r="AL37" s="307"/>
    </row>
    <row r="38" spans="1:38" ht="26.25" thickBot="1">
      <c r="A38" s="184" t="s">
        <v>228</v>
      </c>
      <c r="B38" s="185" t="s">
        <v>229</v>
      </c>
      <c r="C38" s="248">
        <v>15258</v>
      </c>
      <c r="D38" s="249">
        <v>189</v>
      </c>
      <c r="E38" s="249">
        <v>1</v>
      </c>
      <c r="F38" s="251">
        <f>SUM(C38:E38)</f>
        <v>15448</v>
      </c>
      <c r="G38" s="249">
        <v>1360</v>
      </c>
      <c r="H38" s="284"/>
      <c r="I38" s="249">
        <v>279055.30344449123</v>
      </c>
      <c r="J38" s="249">
        <v>122183.02733413001</v>
      </c>
      <c r="K38" s="249">
        <v>316186.38976706</v>
      </c>
      <c r="L38" s="249">
        <v>36996.921643449998</v>
      </c>
      <c r="M38" s="249">
        <v>13.6235</v>
      </c>
      <c r="N38" s="252">
        <f>SUM(K38:M38)</f>
        <v>353196.93491050997</v>
      </c>
      <c r="O38" s="249">
        <v>120979</v>
      </c>
      <c r="P38" s="249">
        <v>324020.47019969497</v>
      </c>
      <c r="Q38" s="249">
        <v>185788.51887428219</v>
      </c>
      <c r="R38" s="249">
        <v>283470</v>
      </c>
      <c r="S38" s="249">
        <v>37201</v>
      </c>
      <c r="T38" s="249"/>
      <c r="U38" s="251">
        <f>SUM(R38:T38)</f>
        <v>320671</v>
      </c>
      <c r="V38" s="196">
        <f>R38-4809</f>
        <v>278661</v>
      </c>
      <c r="W38" s="196">
        <f>S38-7811</f>
        <v>29390</v>
      </c>
      <c r="X38" s="196">
        <f>T38</f>
        <v>0</v>
      </c>
      <c r="Y38" s="251">
        <f>SUM(V38:X38)</f>
        <v>308051</v>
      </c>
      <c r="Z38" s="249">
        <v>49044.034540487191</v>
      </c>
      <c r="AA38" s="249">
        <v>-26152.357459512819</v>
      </c>
      <c r="AC38" s="253"/>
      <c r="AD38" s="249"/>
      <c r="AE38" s="249"/>
      <c r="AF38" s="249"/>
      <c r="AG38" s="249"/>
      <c r="AH38" s="249"/>
      <c r="AI38" s="249"/>
      <c r="AJ38" s="249"/>
      <c r="AK38" s="249"/>
      <c r="AL38" s="254"/>
    </row>
    <row r="39" spans="1:38" ht="15.75" thickBot="1">
      <c r="A39" s="184" t="s">
        <v>230</v>
      </c>
      <c r="B39" s="185" t="s">
        <v>231</v>
      </c>
      <c r="C39" s="248"/>
      <c r="D39" s="249"/>
      <c r="E39" s="249"/>
      <c r="F39" s="251">
        <f>SUM(C39:E39)</f>
        <v>0</v>
      </c>
      <c r="G39" s="249"/>
      <c r="H39" s="284"/>
      <c r="I39" s="249"/>
      <c r="J39" s="249"/>
      <c r="K39" s="249"/>
      <c r="L39" s="249"/>
      <c r="M39" s="249"/>
      <c r="N39" s="252">
        <f>SUM(K39:M39)</f>
        <v>0</v>
      </c>
      <c r="O39" s="249"/>
      <c r="P39" s="249"/>
      <c r="Q39" s="249"/>
      <c r="R39" s="249"/>
      <c r="S39" s="249"/>
      <c r="T39" s="249"/>
      <c r="U39" s="251">
        <f>SUM(R39:T39)</f>
        <v>0</v>
      </c>
      <c r="V39" s="196">
        <f>R39</f>
        <v>0</v>
      </c>
      <c r="W39" s="196">
        <f>S39</f>
        <v>0</v>
      </c>
      <c r="X39" s="196">
        <f>T39</f>
        <v>0</v>
      </c>
      <c r="Y39" s="251">
        <f>SUM(V39:X39)</f>
        <v>0</v>
      </c>
      <c r="Z39" s="249"/>
      <c r="AA39" s="254"/>
      <c r="AC39" s="253"/>
      <c r="AD39" s="249"/>
      <c r="AE39" s="249"/>
      <c r="AF39" s="249"/>
      <c r="AG39" s="249"/>
      <c r="AH39" s="249"/>
      <c r="AI39" s="249"/>
      <c r="AJ39" s="249"/>
      <c r="AK39" s="249"/>
      <c r="AL39" s="254"/>
    </row>
    <row r="40" spans="1:38" ht="15.75" thickBot="1">
      <c r="A40" s="184" t="s">
        <v>232</v>
      </c>
      <c r="B40" s="185" t="s">
        <v>233</v>
      </c>
      <c r="C40" s="186">
        <f>SUM(C41:C43)</f>
        <v>633</v>
      </c>
      <c r="D40" s="187">
        <f>SUM(D41:D43)</f>
        <v>0</v>
      </c>
      <c r="E40" s="187">
        <f>SUM(E41:E43)</f>
        <v>5</v>
      </c>
      <c r="F40" s="190">
        <f>SUM(F41:F43)</f>
        <v>638</v>
      </c>
      <c r="G40" s="187">
        <f>SUM(G41:G43)</f>
        <v>418</v>
      </c>
      <c r="H40" s="284"/>
      <c r="I40" s="187">
        <f t="shared" ref="I40:AA40" si="16">SUM(I41:I43)</f>
        <v>267887.15142559999</v>
      </c>
      <c r="J40" s="187">
        <f t="shared" si="16"/>
        <v>0</v>
      </c>
      <c r="K40" s="187">
        <f t="shared" si="16"/>
        <v>324167.15142559999</v>
      </c>
      <c r="L40" s="187">
        <f t="shared" si="16"/>
        <v>0</v>
      </c>
      <c r="M40" s="187">
        <f t="shared" si="16"/>
        <v>590</v>
      </c>
      <c r="N40" s="189">
        <f t="shared" si="16"/>
        <v>324757.15142559999</v>
      </c>
      <c r="O40" s="187">
        <f t="shared" si="16"/>
        <v>0</v>
      </c>
      <c r="P40" s="187">
        <f t="shared" si="16"/>
        <v>294849.89460507</v>
      </c>
      <c r="Q40" s="187">
        <f t="shared" si="16"/>
        <v>294849.89460507</v>
      </c>
      <c r="R40" s="187">
        <f t="shared" si="16"/>
        <v>0</v>
      </c>
      <c r="S40" s="187">
        <f t="shared" si="16"/>
        <v>0</v>
      </c>
      <c r="T40" s="187">
        <f t="shared" si="16"/>
        <v>0</v>
      </c>
      <c r="U40" s="190">
        <f t="shared" si="16"/>
        <v>0</v>
      </c>
      <c r="V40" s="187">
        <f t="shared" si="16"/>
        <v>0</v>
      </c>
      <c r="W40" s="187">
        <f t="shared" si="16"/>
        <v>0</v>
      </c>
      <c r="X40" s="187">
        <f t="shared" si="16"/>
        <v>0</v>
      </c>
      <c r="Y40" s="190">
        <f t="shared" si="16"/>
        <v>0</v>
      </c>
      <c r="Z40" s="187">
        <f t="shared" si="16"/>
        <v>84640.432491463012</v>
      </c>
      <c r="AA40" s="191">
        <f t="shared" si="16"/>
        <v>84640.432491463012</v>
      </c>
      <c r="AC40" s="192">
        <f t="shared" ref="AC40:AL40" si="17">SUM(AC41:AC43)</f>
        <v>0</v>
      </c>
      <c r="AD40" s="187">
        <f t="shared" si="17"/>
        <v>0</v>
      </c>
      <c r="AE40" s="187">
        <f t="shared" si="17"/>
        <v>0</v>
      </c>
      <c r="AF40" s="187">
        <f t="shared" si="17"/>
        <v>0</v>
      </c>
      <c r="AG40" s="187">
        <f t="shared" si="17"/>
        <v>0</v>
      </c>
      <c r="AH40" s="187">
        <f t="shared" si="17"/>
        <v>0</v>
      </c>
      <c r="AI40" s="187">
        <f t="shared" si="17"/>
        <v>0</v>
      </c>
      <c r="AJ40" s="187">
        <f t="shared" si="17"/>
        <v>0</v>
      </c>
      <c r="AK40" s="187">
        <f t="shared" si="17"/>
        <v>0</v>
      </c>
      <c r="AL40" s="191">
        <f t="shared" si="17"/>
        <v>0</v>
      </c>
    </row>
    <row r="41" spans="1:38" ht="30">
      <c r="A41" s="193"/>
      <c r="B41" s="308" t="s">
        <v>234</v>
      </c>
      <c r="C41" s="309">
        <v>0</v>
      </c>
      <c r="D41" s="310">
        <v>0</v>
      </c>
      <c r="E41" s="310">
        <v>0</v>
      </c>
      <c r="F41" s="311">
        <f>SUM(C41:E41)</f>
        <v>0</v>
      </c>
      <c r="G41" s="310">
        <v>0</v>
      </c>
      <c r="H41" s="235"/>
      <c r="I41" s="310">
        <v>0</v>
      </c>
      <c r="J41" s="310">
        <v>0</v>
      </c>
      <c r="K41" s="310">
        <v>0</v>
      </c>
      <c r="L41" s="310">
        <v>0</v>
      </c>
      <c r="M41" s="310">
        <v>0</v>
      </c>
      <c r="N41" s="312">
        <f>SUM(K41:M41)</f>
        <v>0</v>
      </c>
      <c r="O41" s="310"/>
      <c r="P41" s="310">
        <v>0</v>
      </c>
      <c r="Q41" s="310">
        <v>0</v>
      </c>
      <c r="R41" s="310"/>
      <c r="S41" s="310"/>
      <c r="T41" s="310"/>
      <c r="U41" s="311">
        <f>SUM(R41:T41)</f>
        <v>0</v>
      </c>
      <c r="V41" s="196">
        <f t="shared" ref="V41:X44" si="18">R41</f>
        <v>0</v>
      </c>
      <c r="W41" s="196">
        <f t="shared" si="18"/>
        <v>0</v>
      </c>
      <c r="X41" s="196">
        <f t="shared" si="18"/>
        <v>0</v>
      </c>
      <c r="Y41" s="311">
        <f>SUM(V41:X41)</f>
        <v>0</v>
      </c>
      <c r="Z41" s="310">
        <v>0</v>
      </c>
      <c r="AA41" s="310">
        <v>0</v>
      </c>
      <c r="AC41" s="313"/>
      <c r="AD41" s="310"/>
      <c r="AE41" s="310"/>
      <c r="AF41" s="310"/>
      <c r="AG41" s="310"/>
      <c r="AH41" s="310"/>
      <c r="AI41" s="310"/>
      <c r="AJ41" s="310"/>
      <c r="AK41" s="310"/>
      <c r="AL41" s="314"/>
    </row>
    <row r="42" spans="1:38" ht="30">
      <c r="A42" s="202"/>
      <c r="B42" s="271" t="s">
        <v>235</v>
      </c>
      <c r="C42" s="272">
        <v>620</v>
      </c>
      <c r="D42" s="273">
        <v>0</v>
      </c>
      <c r="E42" s="273">
        <v>5</v>
      </c>
      <c r="F42" s="274">
        <f>SUM(C42:E42)</f>
        <v>625</v>
      </c>
      <c r="G42" s="273">
        <v>405</v>
      </c>
      <c r="H42" s="206"/>
      <c r="I42" s="273">
        <v>246148.84742559999</v>
      </c>
      <c r="J42" s="273">
        <v>0</v>
      </c>
      <c r="K42" s="273">
        <v>302428.84742559999</v>
      </c>
      <c r="L42" s="273">
        <v>0</v>
      </c>
      <c r="M42" s="273">
        <v>590</v>
      </c>
      <c r="N42" s="275">
        <f>SUM(K42:M42)</f>
        <v>303018.84742559999</v>
      </c>
      <c r="O42" s="273"/>
      <c r="P42" s="273">
        <v>269204.43423747999</v>
      </c>
      <c r="Q42" s="273">
        <v>269204.43423747999</v>
      </c>
      <c r="R42" s="273"/>
      <c r="S42" s="273"/>
      <c r="T42" s="273"/>
      <c r="U42" s="274">
        <f>SUM(R42:T42)</f>
        <v>0</v>
      </c>
      <c r="V42" s="196">
        <f t="shared" si="18"/>
        <v>0</v>
      </c>
      <c r="W42" s="196">
        <f t="shared" si="18"/>
        <v>0</v>
      </c>
      <c r="X42" s="196">
        <f t="shared" si="18"/>
        <v>0</v>
      </c>
      <c r="Y42" s="274">
        <f>SUM(V42:X42)</f>
        <v>0</v>
      </c>
      <c r="Z42" s="273">
        <v>-20266.136508536991</v>
      </c>
      <c r="AA42" s="277">
        <v>-20266.136508536991</v>
      </c>
      <c r="AC42" s="276"/>
      <c r="AD42" s="273"/>
      <c r="AE42" s="273"/>
      <c r="AF42" s="273"/>
      <c r="AG42" s="273"/>
      <c r="AH42" s="273"/>
      <c r="AI42" s="273"/>
      <c r="AJ42" s="273"/>
      <c r="AK42" s="273"/>
      <c r="AL42" s="277"/>
    </row>
    <row r="43" spans="1:38" ht="15.75" thickBot="1">
      <c r="A43" s="213"/>
      <c r="B43" s="315" t="s">
        <v>236</v>
      </c>
      <c r="C43" s="278">
        <v>13</v>
      </c>
      <c r="D43" s="279">
        <v>0</v>
      </c>
      <c r="E43" s="279">
        <v>0</v>
      </c>
      <c r="F43" s="280">
        <f>SUM(C43:E43)</f>
        <v>13</v>
      </c>
      <c r="G43" s="279">
        <v>13</v>
      </c>
      <c r="H43" s="218"/>
      <c r="I43" s="279">
        <v>21738.303999999996</v>
      </c>
      <c r="J43" s="279">
        <v>0</v>
      </c>
      <c r="K43" s="279">
        <v>21738.304</v>
      </c>
      <c r="L43" s="279">
        <v>0</v>
      </c>
      <c r="M43" s="279">
        <v>0</v>
      </c>
      <c r="N43" s="281">
        <f>SUM(K43:M43)</f>
        <v>21738.304</v>
      </c>
      <c r="O43" s="279"/>
      <c r="P43" s="279">
        <v>25645.46036759</v>
      </c>
      <c r="Q43" s="279">
        <v>25645.46036759</v>
      </c>
      <c r="R43" s="279"/>
      <c r="S43" s="279"/>
      <c r="T43" s="279"/>
      <c r="U43" s="280">
        <f>SUM(R43:T43)</f>
        <v>0</v>
      </c>
      <c r="V43" s="196">
        <f t="shared" si="18"/>
        <v>0</v>
      </c>
      <c r="W43" s="196">
        <f t="shared" si="18"/>
        <v>0</v>
      </c>
      <c r="X43" s="196">
        <f t="shared" si="18"/>
        <v>0</v>
      </c>
      <c r="Y43" s="280">
        <f>SUM(V43:X43)</f>
        <v>0</v>
      </c>
      <c r="Z43" s="279">
        <v>104906.569</v>
      </c>
      <c r="AA43" s="283">
        <v>104906.569</v>
      </c>
      <c r="AC43" s="282"/>
      <c r="AD43" s="279"/>
      <c r="AE43" s="279"/>
      <c r="AF43" s="279"/>
      <c r="AG43" s="279"/>
      <c r="AH43" s="279"/>
      <c r="AI43" s="279"/>
      <c r="AJ43" s="279"/>
      <c r="AK43" s="279"/>
      <c r="AL43" s="283"/>
    </row>
    <row r="44" spans="1:38" ht="15.75" thickBot="1">
      <c r="A44" s="184" t="s">
        <v>237</v>
      </c>
      <c r="B44" s="185" t="s">
        <v>238</v>
      </c>
      <c r="C44" s="248"/>
      <c r="D44" s="249"/>
      <c r="E44" s="249"/>
      <c r="F44" s="251">
        <f>SUM(C44:E44)</f>
        <v>0</v>
      </c>
      <c r="G44" s="249"/>
      <c r="H44" s="284"/>
      <c r="I44" s="249"/>
      <c r="J44" s="249"/>
      <c r="K44" s="249"/>
      <c r="L44" s="249"/>
      <c r="M44" s="249"/>
      <c r="N44" s="252">
        <f>SUM(K44:M44)</f>
        <v>0</v>
      </c>
      <c r="O44" s="249"/>
      <c r="P44" s="249"/>
      <c r="Q44" s="249"/>
      <c r="R44" s="249"/>
      <c r="S44" s="249"/>
      <c r="T44" s="249"/>
      <c r="U44" s="251">
        <f>SUM(R44:T44)</f>
        <v>0</v>
      </c>
      <c r="V44" s="196">
        <f t="shared" si="18"/>
        <v>0</v>
      </c>
      <c r="W44" s="196">
        <f t="shared" si="18"/>
        <v>0</v>
      </c>
      <c r="X44" s="196">
        <f t="shared" si="18"/>
        <v>0</v>
      </c>
      <c r="Y44" s="251">
        <f>SUM(V44:X44)</f>
        <v>0</v>
      </c>
      <c r="Z44" s="249"/>
      <c r="AA44" s="254"/>
      <c r="AC44" s="253"/>
      <c r="AD44" s="249"/>
      <c r="AE44" s="249"/>
      <c r="AF44" s="249"/>
      <c r="AG44" s="249"/>
      <c r="AH44" s="249"/>
      <c r="AI44" s="249"/>
      <c r="AJ44" s="249"/>
      <c r="AK44" s="249"/>
      <c r="AL44" s="254"/>
    </row>
    <row r="45" spans="1:38" ht="39" thickBot="1">
      <c r="A45" s="184" t="s">
        <v>239</v>
      </c>
      <c r="B45" s="185" t="s">
        <v>240</v>
      </c>
      <c r="C45" s="265">
        <f>SUM(C46:C48)</f>
        <v>23616</v>
      </c>
      <c r="D45" s="266">
        <f>SUM(D46:D48)</f>
        <v>6547</v>
      </c>
      <c r="E45" s="266">
        <f>SUM(E46:E48)</f>
        <v>2</v>
      </c>
      <c r="F45" s="267">
        <f>SUM(F46:F48)</f>
        <v>30165</v>
      </c>
      <c r="G45" s="266">
        <f>SUM(G46:G48)</f>
        <v>1436</v>
      </c>
      <c r="H45" s="284"/>
      <c r="I45" s="266">
        <f t="shared" ref="I45:AA45" si="19">SUM(I46:I48)</f>
        <v>186874.22728189954</v>
      </c>
      <c r="J45" s="266">
        <f t="shared" si="19"/>
        <v>126271.093981585</v>
      </c>
      <c r="K45" s="266">
        <f t="shared" si="19"/>
        <v>302684.00480288221</v>
      </c>
      <c r="L45" s="266">
        <f t="shared" si="19"/>
        <v>26558.328677829868</v>
      </c>
      <c r="M45" s="266">
        <f t="shared" si="19"/>
        <v>513.62350000000004</v>
      </c>
      <c r="N45" s="268">
        <f t="shared" si="19"/>
        <v>329755.95698071207</v>
      </c>
      <c r="O45" s="266">
        <f t="shared" si="19"/>
        <v>126155</v>
      </c>
      <c r="P45" s="266">
        <f t="shared" si="19"/>
        <v>317389.06664884702</v>
      </c>
      <c r="Q45" s="266">
        <f t="shared" si="19"/>
        <v>191665.02927828755</v>
      </c>
      <c r="R45" s="266">
        <f t="shared" si="19"/>
        <v>176534.98</v>
      </c>
      <c r="S45" s="266">
        <f t="shared" si="19"/>
        <v>8365.3515000000007</v>
      </c>
      <c r="T45" s="266">
        <f t="shared" si="19"/>
        <v>0</v>
      </c>
      <c r="U45" s="267">
        <f t="shared" si="19"/>
        <v>184900.33150000003</v>
      </c>
      <c r="V45" s="266">
        <f t="shared" si="19"/>
        <v>160441.98000000001</v>
      </c>
      <c r="W45" s="266">
        <f t="shared" si="19"/>
        <v>8365.3515000000007</v>
      </c>
      <c r="X45" s="266">
        <f t="shared" si="19"/>
        <v>0</v>
      </c>
      <c r="Y45" s="267">
        <f t="shared" si="19"/>
        <v>168807.3315</v>
      </c>
      <c r="Z45" s="266">
        <f t="shared" si="19"/>
        <v>193860.77821157753</v>
      </c>
      <c r="AA45" s="269">
        <f t="shared" si="19"/>
        <v>179505.77821157753</v>
      </c>
      <c r="AC45" s="270">
        <f t="shared" ref="AC45:AL45" si="20">SUM(AC46:AC48)</f>
        <v>0</v>
      </c>
      <c r="AD45" s="266">
        <f t="shared" si="20"/>
        <v>0</v>
      </c>
      <c r="AE45" s="266">
        <f t="shared" si="20"/>
        <v>0</v>
      </c>
      <c r="AF45" s="266">
        <f t="shared" si="20"/>
        <v>0</v>
      </c>
      <c r="AG45" s="266">
        <f t="shared" si="20"/>
        <v>0</v>
      </c>
      <c r="AH45" s="266">
        <f t="shared" si="20"/>
        <v>0</v>
      </c>
      <c r="AI45" s="266">
        <f t="shared" si="20"/>
        <v>0</v>
      </c>
      <c r="AJ45" s="266">
        <f t="shared" si="20"/>
        <v>0</v>
      </c>
      <c r="AK45" s="266">
        <f t="shared" si="20"/>
        <v>0</v>
      </c>
      <c r="AL45" s="269">
        <f t="shared" si="20"/>
        <v>0</v>
      </c>
    </row>
    <row r="46" spans="1:38">
      <c r="A46" s="193"/>
      <c r="B46" s="316" t="s">
        <v>241</v>
      </c>
      <c r="C46" s="294">
        <v>0</v>
      </c>
      <c r="D46" s="295">
        <v>2</v>
      </c>
      <c r="E46" s="295">
        <v>0</v>
      </c>
      <c r="F46" s="296">
        <f>SUM(C46:E46)</f>
        <v>2</v>
      </c>
      <c r="G46" s="295">
        <v>2</v>
      </c>
      <c r="H46" s="235"/>
      <c r="I46" s="295">
        <v>0</v>
      </c>
      <c r="J46" s="295">
        <v>720</v>
      </c>
      <c r="K46" s="295">
        <v>0</v>
      </c>
      <c r="L46" s="295">
        <v>1440</v>
      </c>
      <c r="M46" s="295">
        <v>0</v>
      </c>
      <c r="N46" s="297">
        <f>SUM(K46:M46)</f>
        <v>1440</v>
      </c>
      <c r="O46" s="295">
        <v>720</v>
      </c>
      <c r="P46" s="295">
        <v>566.49180328</v>
      </c>
      <c r="Q46" s="295">
        <v>283.24590164</v>
      </c>
      <c r="R46" s="295"/>
      <c r="S46" s="295"/>
      <c r="T46" s="295"/>
      <c r="U46" s="296">
        <f>SUM(R46:T46)</f>
        <v>0</v>
      </c>
      <c r="V46" s="196">
        <f t="shared" ref="V46:X47" si="21">R46</f>
        <v>0</v>
      </c>
      <c r="W46" s="196">
        <f t="shared" si="21"/>
        <v>0</v>
      </c>
      <c r="X46" s="196">
        <f t="shared" si="21"/>
        <v>0</v>
      </c>
      <c r="Y46" s="296">
        <f>SUM(V46:X46)</f>
        <v>0</v>
      </c>
      <c r="Z46" s="295">
        <v>14.25</v>
      </c>
      <c r="AA46" s="298">
        <v>14.25</v>
      </c>
      <c r="AC46" s="299"/>
      <c r="AD46" s="295"/>
      <c r="AE46" s="295"/>
      <c r="AF46" s="295"/>
      <c r="AG46" s="295"/>
      <c r="AH46" s="295"/>
      <c r="AI46" s="295"/>
      <c r="AJ46" s="295"/>
      <c r="AK46" s="295"/>
      <c r="AL46" s="298"/>
    </row>
    <row r="47" spans="1:38">
      <c r="A47" s="202"/>
      <c r="B47" s="317" t="s">
        <v>242</v>
      </c>
      <c r="C47" s="318">
        <v>13</v>
      </c>
      <c r="D47" s="209">
        <v>0</v>
      </c>
      <c r="E47" s="209">
        <v>0</v>
      </c>
      <c r="F47" s="208">
        <f>SUM(C47:E47)</f>
        <v>13</v>
      </c>
      <c r="G47" s="209">
        <v>13</v>
      </c>
      <c r="H47" s="206"/>
      <c r="I47" s="209">
        <v>1448.8</v>
      </c>
      <c r="J47" s="209">
        <v>766</v>
      </c>
      <c r="K47" s="209">
        <v>1553.8</v>
      </c>
      <c r="L47" s="209">
        <v>0</v>
      </c>
      <c r="M47" s="209">
        <v>0</v>
      </c>
      <c r="N47" s="212">
        <f>SUM(K47:M47)</f>
        <v>1553.8</v>
      </c>
      <c r="O47" s="209">
        <v>766</v>
      </c>
      <c r="P47" s="209">
        <v>1315.9490696999999</v>
      </c>
      <c r="Q47" s="209">
        <v>661.34672176999993</v>
      </c>
      <c r="R47" s="209">
        <v>137610.98000000001</v>
      </c>
      <c r="S47" s="209"/>
      <c r="T47" s="209"/>
      <c r="U47" s="208">
        <f>SUM(R47:T47)</f>
        <v>137610.98000000001</v>
      </c>
      <c r="V47" s="196">
        <f t="shared" si="21"/>
        <v>137610.98000000001</v>
      </c>
      <c r="W47" s="196">
        <f t="shared" si="21"/>
        <v>0</v>
      </c>
      <c r="X47" s="196">
        <f t="shared" si="21"/>
        <v>0</v>
      </c>
      <c r="Y47" s="208">
        <f>SUM(V47:X47)</f>
        <v>137610.98000000001</v>
      </c>
      <c r="Z47" s="209">
        <v>137637.80350000001</v>
      </c>
      <c r="AA47" s="210">
        <v>137637.80350000001</v>
      </c>
      <c r="AC47" s="211"/>
      <c r="AD47" s="209"/>
      <c r="AE47" s="209"/>
      <c r="AF47" s="209"/>
      <c r="AG47" s="209"/>
      <c r="AH47" s="209"/>
      <c r="AI47" s="209"/>
      <c r="AJ47" s="209"/>
      <c r="AK47" s="209"/>
      <c r="AL47" s="210"/>
    </row>
    <row r="48" spans="1:38" ht="15.75" thickBot="1">
      <c r="A48" s="213"/>
      <c r="B48" s="319" t="s">
        <v>243</v>
      </c>
      <c r="C48" s="278">
        <v>23603</v>
      </c>
      <c r="D48" s="279">
        <v>6545</v>
      </c>
      <c r="E48" s="279">
        <v>2</v>
      </c>
      <c r="F48" s="280">
        <f>SUM(C48:E48)</f>
        <v>30150</v>
      </c>
      <c r="G48" s="279">
        <v>1421</v>
      </c>
      <c r="H48" s="206"/>
      <c r="I48" s="279">
        <v>185425.42728189955</v>
      </c>
      <c r="J48" s="279">
        <v>124785.093981585</v>
      </c>
      <c r="K48" s="279">
        <v>301130.20480288222</v>
      </c>
      <c r="L48" s="279">
        <v>25118.328677829868</v>
      </c>
      <c r="M48" s="279">
        <v>513.62350000000004</v>
      </c>
      <c r="N48" s="281">
        <f>SUM(K48:M48)</f>
        <v>326762.15698071208</v>
      </c>
      <c r="O48" s="279">
        <v>124669</v>
      </c>
      <c r="P48" s="279">
        <v>315506.62577586703</v>
      </c>
      <c r="Q48" s="279">
        <v>190720.43665487756</v>
      </c>
      <c r="R48" s="279">
        <v>38924</v>
      </c>
      <c r="S48" s="279">
        <v>8365.3515000000007</v>
      </c>
      <c r="T48" s="279"/>
      <c r="U48" s="280">
        <f>SUM(R48:T48)</f>
        <v>47289.351500000004</v>
      </c>
      <c r="V48" s="335">
        <f>R48-16093</f>
        <v>22831</v>
      </c>
      <c r="W48" s="196">
        <f>S48</f>
        <v>8365.3515000000007</v>
      </c>
      <c r="X48" s="196">
        <f>T48</f>
        <v>0</v>
      </c>
      <c r="Y48" s="280">
        <f>SUM(V48:X48)</f>
        <v>31196.351500000001</v>
      </c>
      <c r="Z48" s="279">
        <v>56208.724711577517</v>
      </c>
      <c r="AA48" s="279">
        <v>41853.724711577517</v>
      </c>
      <c r="AC48" s="282"/>
      <c r="AD48" s="279"/>
      <c r="AE48" s="279"/>
      <c r="AF48" s="279"/>
      <c r="AG48" s="279"/>
      <c r="AH48" s="279"/>
      <c r="AI48" s="279"/>
      <c r="AJ48" s="279"/>
      <c r="AK48" s="279"/>
      <c r="AL48" s="283"/>
    </row>
    <row r="49" spans="1:38" ht="15.75" thickBot="1">
      <c r="A49" s="184" t="s">
        <v>244</v>
      </c>
      <c r="B49" s="185" t="s">
        <v>245</v>
      </c>
      <c r="C49" s="302"/>
      <c r="D49" s="303"/>
      <c r="E49" s="303"/>
      <c r="F49" s="304">
        <f>SUM(C49:E49)</f>
        <v>0</v>
      </c>
      <c r="G49" s="303"/>
      <c r="H49" s="206"/>
      <c r="I49" s="303"/>
      <c r="J49" s="303"/>
      <c r="K49" s="303"/>
      <c r="L49" s="303"/>
      <c r="M49" s="303"/>
      <c r="N49" s="305">
        <f>SUM(K49:M49)</f>
        <v>0</v>
      </c>
      <c r="O49" s="303"/>
      <c r="P49" s="303"/>
      <c r="Q49" s="303"/>
      <c r="R49" s="303"/>
      <c r="S49" s="303"/>
      <c r="T49" s="303"/>
      <c r="U49" s="304">
        <f>SUM(R49:T49)</f>
        <v>0</v>
      </c>
      <c r="V49" s="303"/>
      <c r="W49" s="303"/>
      <c r="X49" s="303"/>
      <c r="Y49" s="304">
        <f>SUM(V49:X49)</f>
        <v>0</v>
      </c>
      <c r="Z49" s="303"/>
      <c r="AA49" s="307"/>
      <c r="AC49" s="306"/>
      <c r="AD49" s="303"/>
      <c r="AE49" s="303"/>
      <c r="AF49" s="303"/>
      <c r="AG49" s="303"/>
      <c r="AH49" s="303"/>
      <c r="AI49" s="303"/>
      <c r="AJ49" s="303"/>
      <c r="AK49" s="303"/>
      <c r="AL49" s="307"/>
    </row>
    <row r="50" spans="1:38" ht="15.75" thickBot="1">
      <c r="A50" s="320" t="s">
        <v>246</v>
      </c>
      <c r="B50" s="321"/>
      <c r="C50" s="326">
        <f>C11+C16+C17+C20+C21+C24+C28+C29+C30+C33+C34+C37+C38+C39+C40+C44+C45+C49</f>
        <v>58573</v>
      </c>
      <c r="D50" s="326">
        <f t="shared" ref="D50:AL50" si="22">D11+D16+D17+D20+D21+D24+D28+D29+D30+D33+D34+D37+D38+D39+D40+D44+D45+D49</f>
        <v>1021203</v>
      </c>
      <c r="E50" s="326">
        <f t="shared" si="22"/>
        <v>6007</v>
      </c>
      <c r="F50" s="326">
        <f t="shared" si="22"/>
        <v>1085783</v>
      </c>
      <c r="G50" s="326">
        <f t="shared" si="22"/>
        <v>86919</v>
      </c>
      <c r="H50" s="268">
        <f t="shared" si="22"/>
        <v>1021624</v>
      </c>
      <c r="I50" s="268">
        <f t="shared" si="22"/>
        <v>8660966.0575492848</v>
      </c>
      <c r="J50" s="326">
        <f t="shared" si="22"/>
        <v>3535960.5613434333</v>
      </c>
      <c r="K50" s="326">
        <f t="shared" si="22"/>
        <v>4512712.732057346</v>
      </c>
      <c r="L50" s="326">
        <f t="shared" si="22"/>
        <v>6354875.9457606329</v>
      </c>
      <c r="M50" s="326">
        <f t="shared" si="22"/>
        <v>175594.31967692357</v>
      </c>
      <c r="N50" s="326">
        <f t="shared" si="22"/>
        <v>11043182.997494901</v>
      </c>
      <c r="O50" s="326">
        <f t="shared" si="22"/>
        <v>3319673.51</v>
      </c>
      <c r="P50" s="326">
        <f t="shared" si="22"/>
        <v>11512775.257655662</v>
      </c>
      <c r="Q50" s="326">
        <f t="shared" si="22"/>
        <v>8260465.0372208264</v>
      </c>
      <c r="R50" s="326">
        <f t="shared" si="22"/>
        <v>3408157.98</v>
      </c>
      <c r="S50" s="326">
        <f t="shared" si="22"/>
        <v>4391833.3514999999</v>
      </c>
      <c r="T50" s="326">
        <f t="shared" si="22"/>
        <v>359397.02</v>
      </c>
      <c r="U50" s="326">
        <f t="shared" si="22"/>
        <v>8159388.3515000008</v>
      </c>
      <c r="V50" s="326">
        <f t="shared" si="22"/>
        <v>3218051.98</v>
      </c>
      <c r="W50" s="326">
        <f t="shared" si="22"/>
        <v>3350231.3514999999</v>
      </c>
      <c r="X50" s="326">
        <f t="shared" si="22"/>
        <v>359397.02</v>
      </c>
      <c r="Y50" s="326">
        <f t="shared" si="22"/>
        <v>6927680.3515000008</v>
      </c>
      <c r="Z50" s="326">
        <f t="shared" si="22"/>
        <v>7305648.2678190572</v>
      </c>
      <c r="AA50" s="334">
        <f t="shared" si="22"/>
        <v>4643484.9858190557</v>
      </c>
      <c r="AC50" s="323">
        <f t="shared" si="22"/>
        <v>0</v>
      </c>
      <c r="AD50" s="268">
        <f t="shared" si="22"/>
        <v>0</v>
      </c>
      <c r="AE50" s="268">
        <f t="shared" si="22"/>
        <v>0</v>
      </c>
      <c r="AF50" s="268">
        <f t="shared" si="22"/>
        <v>0</v>
      </c>
      <c r="AG50" s="268">
        <f t="shared" si="22"/>
        <v>0</v>
      </c>
      <c r="AH50" s="268">
        <f t="shared" si="22"/>
        <v>0</v>
      </c>
      <c r="AI50" s="268">
        <f t="shared" si="22"/>
        <v>0</v>
      </c>
      <c r="AJ50" s="268">
        <f t="shared" si="22"/>
        <v>0</v>
      </c>
      <c r="AK50" s="268">
        <f t="shared" si="22"/>
        <v>0</v>
      </c>
      <c r="AL50" s="322">
        <f t="shared" si="22"/>
        <v>0</v>
      </c>
    </row>
    <row r="51" spans="1:38">
      <c r="J51" s="93"/>
      <c r="K51" s="93"/>
      <c r="O51" s="93"/>
      <c r="U51" s="93"/>
    </row>
    <row r="52" spans="1:38">
      <c r="I52" s="93"/>
      <c r="J52" s="93"/>
      <c r="N52" s="93"/>
      <c r="P52" s="93"/>
      <c r="Z52" s="93"/>
      <c r="AA52" s="93"/>
    </row>
    <row r="53" spans="1:38">
      <c r="P53" s="93"/>
      <c r="Q53" s="93"/>
    </row>
    <row r="54" spans="1:38">
      <c r="N54" s="93"/>
    </row>
  </sheetData>
  <mergeCells count="38">
    <mergeCell ref="AH9:AH10"/>
    <mergeCell ref="AI9:AI10"/>
    <mergeCell ref="AJ9:AJ10"/>
    <mergeCell ref="AK9:AK10"/>
    <mergeCell ref="AL9:AL10"/>
    <mergeCell ref="A50:B50"/>
    <mergeCell ref="AA9:AA10"/>
    <mergeCell ref="AC9:AC10"/>
    <mergeCell ref="AD9:AD10"/>
    <mergeCell ref="AE9:AE10"/>
    <mergeCell ref="AF9:AF10"/>
    <mergeCell ref="AG9:AG10"/>
    <mergeCell ref="AK8:AL8"/>
    <mergeCell ref="C9:F9"/>
    <mergeCell ref="I9:I10"/>
    <mergeCell ref="J9:J10"/>
    <mergeCell ref="K9:N9"/>
    <mergeCell ref="P9:P10"/>
    <mergeCell ref="Q9:Q10"/>
    <mergeCell ref="R9:U9"/>
    <mergeCell ref="V9:Y9"/>
    <mergeCell ref="Z9:Z10"/>
    <mergeCell ref="R8:Y8"/>
    <mergeCell ref="Z8:AA8"/>
    <mergeCell ref="AC8:AD8"/>
    <mergeCell ref="AE8:AF8"/>
    <mergeCell ref="AG8:AH8"/>
    <mergeCell ref="AI8:AJ8"/>
    <mergeCell ref="A1:B1"/>
    <mergeCell ref="C6:AA7"/>
    <mergeCell ref="AC6:AL7"/>
    <mergeCell ref="A8:A10"/>
    <mergeCell ref="B8:B10"/>
    <mergeCell ref="C8:G8"/>
    <mergeCell ref="H8:H10"/>
    <mergeCell ref="I8:J8"/>
    <mergeCell ref="K8:O8"/>
    <mergeCell ref="P8:Q8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Marekhi Guruli</dc:creator>
  <cp:lastModifiedBy>Sophio Ephenia</cp:lastModifiedBy>
  <cp:lastPrinted>2025-02-03T18:52:48Z</cp:lastPrinted>
  <dcterms:created xsi:type="dcterms:W3CDTF">1996-10-14T23:33:28Z</dcterms:created>
  <dcterms:modified xsi:type="dcterms:W3CDTF">2025-04-08T18:51:47Z</dcterms:modified>
</cp:coreProperties>
</file>